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SC Manager Conference\April_2019\Handouts\ALL ATTENDEE INFORMATION\Handouts\5.Advanced_Finance\"/>
    </mc:Choice>
  </mc:AlternateContent>
  <xr:revisionPtr revIDLastSave="0" documentId="8_{14F2A867-783F-4860-B3C8-2290C17AA9AE}" xr6:coauthVersionLast="43" xr6:coauthVersionMax="43" xr10:uidLastSave="{00000000-0000-0000-0000-000000000000}"/>
  <bookViews>
    <workbookView xWindow="28680" yWindow="-120" windowWidth="24240" windowHeight="13140" xr2:uid="{C6A8B3F8-6FAD-44A5-B2A0-9325D0564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5" i="1" l="1"/>
  <c r="K65" i="1"/>
  <c r="T64" i="1"/>
  <c r="F64" i="1"/>
  <c r="T63" i="1"/>
  <c r="F63" i="1"/>
  <c r="T62" i="1"/>
  <c r="F62" i="1"/>
  <c r="T61" i="1"/>
  <c r="M61" i="1"/>
  <c r="F61" i="1"/>
  <c r="T60" i="1"/>
  <c r="T66" i="1" s="1"/>
  <c r="M60" i="1"/>
  <c r="M66" i="1" s="1"/>
  <c r="F60" i="1"/>
  <c r="F66" i="1" s="1"/>
  <c r="S56" i="1"/>
  <c r="E56" i="1"/>
  <c r="L56" i="1" s="1"/>
  <c r="T55" i="1"/>
  <c r="P55" i="1"/>
  <c r="M55" i="1"/>
  <c r="I55" i="1"/>
  <c r="K64" i="1" s="1"/>
  <c r="F55" i="1"/>
  <c r="B55" i="1"/>
  <c r="T54" i="1"/>
  <c r="P54" i="1"/>
  <c r="I54" i="1"/>
  <c r="K63" i="1" s="1"/>
  <c r="F54" i="1"/>
  <c r="M54" i="1" s="1"/>
  <c r="B54" i="1"/>
  <c r="P53" i="1"/>
  <c r="R62" i="1" s="1"/>
  <c r="I53" i="1"/>
  <c r="K62" i="1" s="1"/>
  <c r="B53" i="1"/>
  <c r="P52" i="1"/>
  <c r="R61" i="1" s="1"/>
  <c r="I52" i="1"/>
  <c r="K61" i="1" s="1"/>
  <c r="B52" i="1"/>
  <c r="P51" i="1"/>
  <c r="R60" i="1" s="1"/>
  <c r="I51" i="1"/>
  <c r="K60" i="1" s="1"/>
  <c r="B51" i="1"/>
  <c r="E50" i="1"/>
  <c r="S50" i="1" s="1"/>
  <c r="S49" i="1"/>
  <c r="L49" i="1"/>
  <c r="E49" i="1"/>
  <c r="R42" i="1"/>
  <c r="K42" i="1"/>
  <c r="D42" i="1"/>
  <c r="T41" i="1"/>
  <c r="M41" i="1"/>
  <c r="F41" i="1"/>
  <c r="T40" i="1"/>
  <c r="M40" i="1"/>
  <c r="F40" i="1"/>
  <c r="T39" i="1"/>
  <c r="M39" i="1"/>
  <c r="F39" i="1"/>
  <c r="T38" i="1"/>
  <c r="M38" i="1"/>
  <c r="F38" i="1"/>
  <c r="T37" i="1"/>
  <c r="T43" i="1" s="1"/>
  <c r="T44" i="1" s="1"/>
  <c r="M37" i="1"/>
  <c r="M43" i="1" s="1"/>
  <c r="F37" i="1"/>
  <c r="F43" i="1" s="1"/>
  <c r="S33" i="1"/>
  <c r="L33" i="1"/>
  <c r="E33" i="1"/>
  <c r="T32" i="1"/>
  <c r="P32" i="1"/>
  <c r="R41" i="1" s="1"/>
  <c r="M32" i="1"/>
  <c r="I32" i="1"/>
  <c r="K41" i="1" s="1"/>
  <c r="F32" i="1"/>
  <c r="B32" i="1"/>
  <c r="D41" i="1" s="1"/>
  <c r="T31" i="1"/>
  <c r="T34" i="1" s="1"/>
  <c r="P31" i="1"/>
  <c r="R40" i="1" s="1"/>
  <c r="M31" i="1"/>
  <c r="I31" i="1"/>
  <c r="K40" i="1" s="1"/>
  <c r="F31" i="1"/>
  <c r="F34" i="1" s="1"/>
  <c r="B31" i="1"/>
  <c r="D40" i="1" s="1"/>
  <c r="P30" i="1"/>
  <c r="R39" i="1" s="1"/>
  <c r="I30" i="1"/>
  <c r="K39" i="1" s="1"/>
  <c r="B30" i="1"/>
  <c r="D39" i="1" s="1"/>
  <c r="P29" i="1"/>
  <c r="R38" i="1" s="1"/>
  <c r="I29" i="1"/>
  <c r="K38" i="1" s="1"/>
  <c r="B29" i="1"/>
  <c r="D38" i="1" s="1"/>
  <c r="P28" i="1"/>
  <c r="R37" i="1" s="1"/>
  <c r="I28" i="1"/>
  <c r="K37" i="1" s="1"/>
  <c r="B28" i="1"/>
  <c r="D37" i="1" s="1"/>
  <c r="S27" i="1"/>
  <c r="T33" i="1" s="1"/>
  <c r="L27" i="1"/>
  <c r="M33" i="1" s="1"/>
  <c r="E27" i="1"/>
  <c r="F33" i="1" s="1"/>
  <c r="S26" i="1"/>
  <c r="L26" i="1"/>
  <c r="E26" i="1"/>
  <c r="R19" i="1"/>
  <c r="K19" i="1"/>
  <c r="M18" i="1"/>
  <c r="F18" i="1"/>
  <c r="D18" i="1"/>
  <c r="D64" i="1" s="1"/>
  <c r="M17" i="1"/>
  <c r="F17" i="1"/>
  <c r="D17" i="1"/>
  <c r="D63" i="1" s="1"/>
  <c r="T16" i="1"/>
  <c r="M16" i="1"/>
  <c r="F16" i="1"/>
  <c r="D16" i="1"/>
  <c r="D62" i="1" s="1"/>
  <c r="T15" i="1"/>
  <c r="M15" i="1"/>
  <c r="F15" i="1"/>
  <c r="D15" i="1"/>
  <c r="D61" i="1" s="1"/>
  <c r="T14" i="1"/>
  <c r="T20" i="1" s="1"/>
  <c r="M14" i="1"/>
  <c r="M20" i="1" s="1"/>
  <c r="F14" i="1"/>
  <c r="F20" i="1" s="1"/>
  <c r="F21" i="1" s="1"/>
  <c r="D14" i="1"/>
  <c r="D60" i="1" s="1"/>
  <c r="F11" i="1"/>
  <c r="S10" i="1"/>
  <c r="L10" i="1"/>
  <c r="F10" i="1"/>
  <c r="T9" i="1"/>
  <c r="P9" i="1"/>
  <c r="M9" i="1"/>
  <c r="I9" i="1"/>
  <c r="K18" i="1" s="1"/>
  <c r="T8" i="1"/>
  <c r="P8" i="1"/>
  <c r="M8" i="1"/>
  <c r="I8" i="1"/>
  <c r="K17" i="1" s="1"/>
  <c r="P7" i="1"/>
  <c r="R16" i="1" s="1"/>
  <c r="I7" i="1"/>
  <c r="K16" i="1" s="1"/>
  <c r="P6" i="1"/>
  <c r="R15" i="1" s="1"/>
  <c r="I6" i="1"/>
  <c r="K15" i="1" s="1"/>
  <c r="P5" i="1"/>
  <c r="R14" i="1" s="1"/>
  <c r="I5" i="1"/>
  <c r="K14" i="1" s="1"/>
  <c r="S4" i="1"/>
  <c r="T10" i="1" s="1"/>
  <c r="L4" i="1"/>
  <c r="M10" i="1" s="1"/>
  <c r="S3" i="1"/>
  <c r="L3" i="1"/>
  <c r="M11" i="1" l="1"/>
  <c r="T56" i="1"/>
  <c r="T57" i="1" s="1"/>
  <c r="T67" i="1" s="1"/>
  <c r="M56" i="1"/>
  <c r="M21" i="1"/>
  <c r="M34" i="1"/>
  <c r="F44" i="1"/>
  <c r="M57" i="1"/>
  <c r="M67" i="1" s="1"/>
  <c r="T11" i="1"/>
  <c r="T21" i="1"/>
  <c r="M44" i="1"/>
  <c r="L50" i="1"/>
  <c r="F56" i="1"/>
  <c r="F57" i="1" s="1"/>
  <c r="F67" i="1" s="1"/>
  <c r="R63" i="1"/>
  <c r="R64" i="1"/>
</calcChain>
</file>

<file path=xl/sharedStrings.xml><?xml version="1.0" encoding="utf-8"?>
<sst xmlns="http://schemas.openxmlformats.org/spreadsheetml/2006/main" count="187" uniqueCount="42">
  <si>
    <t>Aetna</t>
  </si>
  <si>
    <t>MMO</t>
  </si>
  <si>
    <t>Anthem</t>
  </si>
  <si>
    <t>100-50-25 unlimited</t>
  </si>
  <si>
    <t>description</t>
  </si>
  <si>
    <t>shoulder arthro/rotator cuff</t>
  </si>
  <si>
    <t>59% BC</t>
  </si>
  <si>
    <t>100-50-50 (limit 3)</t>
  </si>
  <si>
    <t>OR costs/min</t>
  </si>
  <si>
    <t>1st CPT</t>
  </si>
  <si>
    <t>2nd CPT</t>
  </si>
  <si>
    <t>implants</t>
  </si>
  <si>
    <t>invoice + 5%</t>
  </si>
  <si>
    <t>none</t>
  </si>
  <si>
    <t>3rd CPT</t>
  </si>
  <si>
    <t>4th CPT</t>
  </si>
  <si>
    <t>c1713</t>
  </si>
  <si>
    <t>Implant/HCD</t>
  </si>
  <si>
    <t>5th CPT</t>
  </si>
  <si>
    <t>Disposables</t>
  </si>
  <si>
    <t>OR minutes</t>
  </si>
  <si>
    <t>Total Costs</t>
  </si>
  <si>
    <t>c1713(anchor) $380 ea</t>
  </si>
  <si>
    <t>Pt payment</t>
  </si>
  <si>
    <t>total reimbursement</t>
  </si>
  <si>
    <t>Margin</t>
  </si>
  <si>
    <t>Frontpath</t>
  </si>
  <si>
    <t>Medicare</t>
  </si>
  <si>
    <t>PHP Elite</t>
  </si>
  <si>
    <t>100-50-50 unlimited</t>
  </si>
  <si>
    <t>80% BC</t>
  </si>
  <si>
    <t>included</t>
  </si>
  <si>
    <t>Medicaid</t>
  </si>
  <si>
    <t>UHC</t>
  </si>
  <si>
    <t>PHP PA/PPO</t>
  </si>
  <si>
    <t>100-50 (limit 2)</t>
  </si>
  <si>
    <t>??</t>
  </si>
  <si>
    <t>PHYSICIAN NAME</t>
  </si>
  <si>
    <t>Notes:</t>
  </si>
  <si>
    <t>CPT</t>
  </si>
  <si>
    <t xml:space="preserve">Payment/CPT  </t>
  </si>
  <si>
    <t>Final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</si>
</sst>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5" borderId="3" xfId="0" applyFill="1" applyBorder="1"/>
    <xf numFmtId="0" fontId="0" fillId="0" borderId="5" xfId="0" applyBorder="1"/>
    <xf numFmtId="0" fontId="0" fillId="4" borderId="13" xfId="0" applyFill="1" applyBorder="1"/>
    <xf numFmtId="0" fontId="0" fillId="4" borderId="10" xfId="0" applyFill="1" applyBorder="1" applyAlignment="1">
      <alignment horizontal="right"/>
    </xf>
    <xf numFmtId="0" fontId="0" fillId="4" borderId="5" xfId="0" applyFill="1" applyBorder="1"/>
    <xf numFmtId="0" fontId="0" fillId="4" borderId="14" xfId="0" applyFill="1" applyBorder="1" applyAlignment="1">
      <alignment horizontal="right"/>
    </xf>
    <xf numFmtId="0" fontId="0" fillId="6" borderId="15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6" xfId="0" applyFill="1" applyBorder="1"/>
    <xf numFmtId="0" fontId="0" fillId="6" borderId="17" xfId="0" applyFill="1" applyBorder="1"/>
    <xf numFmtId="0" fontId="0" fillId="4" borderId="18" xfId="0" applyFill="1" applyBorder="1"/>
    <xf numFmtId="0" fontId="0" fillId="4" borderId="12" xfId="0" applyFill="1" applyBorder="1" applyAlignment="1">
      <alignment horizontal="right"/>
    </xf>
    <xf numFmtId="0" fontId="0" fillId="6" borderId="19" xfId="0" applyFill="1" applyBorder="1"/>
    <xf numFmtId="0" fontId="0" fillId="6" borderId="0" xfId="0" applyFill="1"/>
    <xf numFmtId="0" fontId="0" fillId="6" borderId="6" xfId="0" applyFill="1" applyBorder="1"/>
    <xf numFmtId="164" fontId="0" fillId="6" borderId="6" xfId="0" applyNumberFormat="1" applyFill="1" applyBorder="1"/>
    <xf numFmtId="0" fontId="0" fillId="7" borderId="11" xfId="0" applyFill="1" applyBorder="1"/>
    <xf numFmtId="0" fontId="0" fillId="7" borderId="20" xfId="0" applyFill="1" applyBorder="1"/>
    <xf numFmtId="0" fontId="0" fillId="7" borderId="21" xfId="0" applyFill="1" applyBorder="1"/>
    <xf numFmtId="0" fontId="0" fillId="6" borderId="9" xfId="0" applyFill="1" applyBorder="1" applyAlignment="1">
      <alignment horizontal="right"/>
    </xf>
    <xf numFmtId="164" fontId="0" fillId="6" borderId="16" xfId="0" applyNumberFormat="1" applyFill="1" applyBorder="1"/>
    <xf numFmtId="164" fontId="0" fillId="6" borderId="17" xfId="0" applyNumberFormat="1" applyFill="1" applyBorder="1"/>
    <xf numFmtId="165" fontId="0" fillId="6" borderId="17" xfId="0" applyNumberFormat="1" applyFill="1" applyBorder="1"/>
    <xf numFmtId="0" fontId="0" fillId="6" borderId="19" xfId="0" applyFill="1" applyBorder="1" applyAlignment="1">
      <alignment horizontal="right"/>
    </xf>
    <xf numFmtId="164" fontId="0" fillId="6" borderId="0" xfId="0" applyNumberFormat="1" applyFill="1"/>
    <xf numFmtId="165" fontId="0" fillId="6" borderId="6" xfId="0" applyNumberFormat="1" applyFill="1" applyBorder="1"/>
    <xf numFmtId="0" fontId="0" fillId="7" borderId="19" xfId="0" applyFill="1" applyBorder="1" applyAlignment="1">
      <alignment horizontal="right"/>
    </xf>
    <xf numFmtId="164" fontId="0" fillId="7" borderId="0" xfId="0" applyNumberFormat="1" applyFill="1"/>
    <xf numFmtId="164" fontId="0" fillId="7" borderId="6" xfId="0" applyNumberFormat="1" applyFill="1" applyBorder="1"/>
    <xf numFmtId="0" fontId="0" fillId="7" borderId="19" xfId="0" applyFill="1" applyBorder="1"/>
    <xf numFmtId="0" fontId="0" fillId="7" borderId="0" xfId="0" applyFill="1"/>
    <xf numFmtId="0" fontId="0" fillId="0" borderId="22" xfId="0" applyBorder="1"/>
    <xf numFmtId="0" fontId="0" fillId="0" borderId="23" xfId="0" applyBorder="1"/>
    <xf numFmtId="0" fontId="0" fillId="8" borderId="24" xfId="0" applyFill="1" applyBorder="1"/>
    <xf numFmtId="0" fontId="0" fillId="8" borderId="23" xfId="0" applyFill="1" applyBorder="1"/>
    <xf numFmtId="6" fontId="0" fillId="8" borderId="25" xfId="0" applyNumberFormat="1" applyFill="1" applyBorder="1"/>
    <xf numFmtId="6" fontId="0" fillId="6" borderId="17" xfId="0" applyNumberFormat="1" applyFill="1" applyBorder="1"/>
    <xf numFmtId="6" fontId="0" fillId="6" borderId="6" xfId="0" applyNumberFormat="1" applyFill="1" applyBorder="1"/>
    <xf numFmtId="6" fontId="0" fillId="7" borderId="21" xfId="0" applyNumberFormat="1" applyFill="1" applyBorder="1"/>
    <xf numFmtId="6" fontId="0" fillId="0" borderId="6" xfId="0" applyNumberFormat="1" applyBorder="1"/>
    <xf numFmtId="164" fontId="0" fillId="6" borderId="17" xfId="0" applyNumberFormat="1" applyFill="1" applyBorder="1" applyAlignment="1">
      <alignment horizontal="right" vertical="center"/>
    </xf>
    <xf numFmtId="164" fontId="0" fillId="6" borderId="6" xfId="0" applyNumberFormat="1" applyFill="1" applyBorder="1" applyAlignment="1">
      <alignment horizontal="right" vertical="center"/>
    </xf>
    <xf numFmtId="6" fontId="0" fillId="7" borderId="6" xfId="0" applyNumberFormat="1" applyFill="1" applyBorder="1"/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1DDB-ECB2-43F2-AE1F-303079D4443A}">
  <dimension ref="A1:T67"/>
  <sheetViews>
    <sheetView tabSelected="1" workbookViewId="0">
      <selection activeCell="H15" sqref="H15"/>
    </sheetView>
  </sheetViews>
  <sheetFormatPr defaultRowHeight="15" x14ac:dyDescent="0.25"/>
  <cols>
    <col min="3" max="3" width="3.5703125" customWidth="1"/>
    <col min="4" max="4" width="19" customWidth="1"/>
    <col min="5" max="5" width="13.140625" customWidth="1"/>
    <col min="6" max="6" width="11.42578125" customWidth="1"/>
    <col min="7" max="7" width="1.7109375" customWidth="1"/>
    <col min="10" max="10" width="2.7109375" customWidth="1"/>
    <col min="11" max="11" width="16.28515625" customWidth="1"/>
    <col min="12" max="12" width="13.5703125" customWidth="1"/>
    <col min="13" max="13" width="11.28515625" customWidth="1"/>
    <col min="14" max="14" width="1.7109375" customWidth="1"/>
    <col min="15" max="15" width="12" customWidth="1"/>
    <col min="16" max="16" width="10.7109375" customWidth="1"/>
    <col min="17" max="17" width="2.42578125" customWidth="1"/>
    <col min="18" max="18" width="15.7109375" customWidth="1"/>
    <col min="19" max="19" width="12" customWidth="1"/>
    <col min="20" max="20" width="13" customWidth="1"/>
  </cols>
  <sheetData>
    <row r="1" spans="1:20" x14ac:dyDescent="0.25">
      <c r="A1" s="1" t="s">
        <v>0</v>
      </c>
      <c r="B1" s="2"/>
      <c r="C1" s="2"/>
      <c r="D1" s="53" t="s">
        <v>37</v>
      </c>
      <c r="E1" s="2"/>
      <c r="F1" s="3"/>
      <c r="H1" s="1" t="s">
        <v>1</v>
      </c>
      <c r="I1" s="2"/>
      <c r="J1" s="2"/>
      <c r="K1" s="2"/>
      <c r="L1" s="2"/>
      <c r="M1" s="3"/>
      <c r="O1" s="1" t="s">
        <v>2</v>
      </c>
      <c r="P1" s="2"/>
      <c r="Q1" s="2"/>
      <c r="R1" s="2"/>
      <c r="S1" s="2"/>
      <c r="T1" s="3"/>
    </row>
    <row r="2" spans="1:20" x14ac:dyDescent="0.25">
      <c r="A2" s="4"/>
      <c r="F2" s="5"/>
      <c r="H2" s="4"/>
      <c r="M2" s="5"/>
      <c r="O2" s="4"/>
      <c r="T2" s="5"/>
    </row>
    <row r="3" spans="1:20" x14ac:dyDescent="0.25">
      <c r="A3" s="56" t="s">
        <v>3</v>
      </c>
      <c r="B3" s="57"/>
      <c r="D3" s="6" t="s">
        <v>4</v>
      </c>
      <c r="E3" s="54" t="s">
        <v>5</v>
      </c>
      <c r="F3" s="55"/>
      <c r="H3" s="56" t="s">
        <v>6</v>
      </c>
      <c r="I3" s="57"/>
      <c r="K3" s="6" t="s">
        <v>4</v>
      </c>
      <c r="L3" s="54" t="str">
        <f>E3</f>
        <v>shoulder arthro/rotator cuff</v>
      </c>
      <c r="M3" s="55"/>
      <c r="O3" s="56" t="s">
        <v>7</v>
      </c>
      <c r="P3" s="57"/>
      <c r="R3" s="6" t="s">
        <v>4</v>
      </c>
      <c r="S3" s="54" t="str">
        <f>E3</f>
        <v>shoulder arthro/rotator cuff</v>
      </c>
      <c r="T3" s="55"/>
    </row>
    <row r="4" spans="1:20" x14ac:dyDescent="0.25">
      <c r="A4" s="7"/>
      <c r="D4" s="6" t="s">
        <v>8</v>
      </c>
      <c r="E4" s="58">
        <v>18</v>
      </c>
      <c r="F4" s="59"/>
      <c r="H4" s="7"/>
      <c r="K4" s="6" t="s">
        <v>8</v>
      </c>
      <c r="L4" s="58">
        <f>E4</f>
        <v>18</v>
      </c>
      <c r="M4" s="59"/>
      <c r="O4" s="7"/>
      <c r="R4" s="6" t="s">
        <v>8</v>
      </c>
      <c r="S4" s="58">
        <f>E4</f>
        <v>18</v>
      </c>
      <c r="T4" s="59"/>
    </row>
    <row r="5" spans="1:20" x14ac:dyDescent="0.25">
      <c r="A5" s="8" t="s">
        <v>9</v>
      </c>
      <c r="B5" s="9">
        <v>29827</v>
      </c>
      <c r="F5" s="5"/>
      <c r="H5" s="8" t="s">
        <v>9</v>
      </c>
      <c r="I5" s="9">
        <f>B5</f>
        <v>29827</v>
      </c>
      <c r="M5" s="5"/>
      <c r="O5" s="8" t="s">
        <v>9</v>
      </c>
      <c r="P5" s="9">
        <f>B5</f>
        <v>29827</v>
      </c>
      <c r="T5" s="5"/>
    </row>
    <row r="6" spans="1:20" x14ac:dyDescent="0.25">
      <c r="A6" s="10" t="s">
        <v>10</v>
      </c>
      <c r="B6" s="11">
        <v>29822</v>
      </c>
      <c r="D6" s="12" t="s">
        <v>11</v>
      </c>
      <c r="E6" s="13" t="s">
        <v>12</v>
      </c>
      <c r="F6" s="5"/>
      <c r="H6" s="10" t="s">
        <v>10</v>
      </c>
      <c r="I6" s="11">
        <f>B6</f>
        <v>29822</v>
      </c>
      <c r="K6" s="12" t="s">
        <v>11</v>
      </c>
      <c r="L6" s="13" t="s">
        <v>6</v>
      </c>
      <c r="M6" s="5"/>
      <c r="O6" s="10" t="s">
        <v>10</v>
      </c>
      <c r="P6" s="11">
        <f>B6</f>
        <v>29822</v>
      </c>
      <c r="R6" s="12" t="s">
        <v>11</v>
      </c>
      <c r="S6" s="13" t="s">
        <v>13</v>
      </c>
      <c r="T6" s="5"/>
    </row>
    <row r="7" spans="1:20" x14ac:dyDescent="0.25">
      <c r="A7" s="10" t="s">
        <v>14</v>
      </c>
      <c r="B7" s="11">
        <v>29826</v>
      </c>
      <c r="F7" s="5"/>
      <c r="H7" s="10" t="s">
        <v>14</v>
      </c>
      <c r="I7" s="11">
        <f>B7</f>
        <v>29826</v>
      </c>
      <c r="M7" s="5"/>
      <c r="O7" s="10" t="s">
        <v>14</v>
      </c>
      <c r="P7" s="11">
        <f>B7</f>
        <v>29826</v>
      </c>
      <c r="T7" s="5"/>
    </row>
    <row r="8" spans="1:20" x14ac:dyDescent="0.25">
      <c r="A8" s="10" t="s">
        <v>15</v>
      </c>
      <c r="B8" s="11" t="s">
        <v>16</v>
      </c>
      <c r="D8" s="14" t="s">
        <v>17</v>
      </c>
      <c r="E8" s="15"/>
      <c r="F8" s="16">
        <v>380</v>
      </c>
      <c r="H8" s="10" t="s">
        <v>15</v>
      </c>
      <c r="I8" s="11" t="str">
        <f>B8</f>
        <v>c1713</v>
      </c>
      <c r="K8" s="14" t="s">
        <v>17</v>
      </c>
      <c r="L8" s="15"/>
      <c r="M8" s="16">
        <f>F8</f>
        <v>380</v>
      </c>
      <c r="O8" s="10" t="s">
        <v>15</v>
      </c>
      <c r="P8" s="11" t="str">
        <f>B8</f>
        <v>c1713</v>
      </c>
      <c r="R8" s="14" t="s">
        <v>17</v>
      </c>
      <c r="S8" s="15"/>
      <c r="T8" s="16">
        <f>F8</f>
        <v>380</v>
      </c>
    </row>
    <row r="9" spans="1:20" x14ac:dyDescent="0.25">
      <c r="A9" s="17" t="s">
        <v>18</v>
      </c>
      <c r="B9" s="18"/>
      <c r="D9" s="19" t="s">
        <v>19</v>
      </c>
      <c r="E9" s="20"/>
      <c r="F9" s="21">
        <v>760</v>
      </c>
      <c r="H9" s="17" t="s">
        <v>18</v>
      </c>
      <c r="I9" s="18">
        <f>B9</f>
        <v>0</v>
      </c>
      <c r="K9" s="19" t="s">
        <v>19</v>
      </c>
      <c r="L9" s="20"/>
      <c r="M9" s="21">
        <f>F9</f>
        <v>760</v>
      </c>
      <c r="O9" s="17" t="s">
        <v>18</v>
      </c>
      <c r="P9" s="18">
        <f>B9</f>
        <v>0</v>
      </c>
      <c r="R9" s="19" t="s">
        <v>19</v>
      </c>
      <c r="S9" s="20"/>
      <c r="T9" s="21">
        <f>F9</f>
        <v>760</v>
      </c>
    </row>
    <row r="10" spans="1:20" x14ac:dyDescent="0.25">
      <c r="A10" s="7"/>
      <c r="D10" s="19" t="s">
        <v>20</v>
      </c>
      <c r="E10" s="20">
        <v>60</v>
      </c>
      <c r="F10" s="22">
        <f>E4*E10</f>
        <v>1080</v>
      </c>
      <c r="H10" s="7"/>
      <c r="K10" s="19" t="s">
        <v>20</v>
      </c>
      <c r="L10" s="20">
        <f>E10</f>
        <v>60</v>
      </c>
      <c r="M10" s="22">
        <f>L4*L10</f>
        <v>1080</v>
      </c>
      <c r="O10" s="7"/>
      <c r="R10" s="19" t="s">
        <v>20</v>
      </c>
      <c r="S10" s="20">
        <f>E10</f>
        <v>60</v>
      </c>
      <c r="T10" s="22">
        <f>S4*S10</f>
        <v>1080</v>
      </c>
    </row>
    <row r="11" spans="1:20" x14ac:dyDescent="0.25">
      <c r="A11" s="7" t="s">
        <v>38</v>
      </c>
      <c r="D11" s="23" t="s">
        <v>21</v>
      </c>
      <c r="E11" s="24"/>
      <c r="F11" s="25">
        <f>SUM(F8:F10)</f>
        <v>2220</v>
      </c>
      <c r="H11" s="7"/>
      <c r="K11" s="23" t="s">
        <v>21</v>
      </c>
      <c r="L11" s="24"/>
      <c r="M11" s="25">
        <f>SUM(M8:M10)</f>
        <v>2220</v>
      </c>
      <c r="O11" s="7"/>
      <c r="R11" s="23" t="s">
        <v>21</v>
      </c>
      <c r="S11" s="24"/>
      <c r="T11" s="25">
        <f>SUM(T8:T10)</f>
        <v>2220</v>
      </c>
    </row>
    <row r="12" spans="1:20" ht="15.75" thickBot="1" x14ac:dyDescent="0.3">
      <c r="A12" s="7" t="s">
        <v>22</v>
      </c>
      <c r="F12" s="5"/>
      <c r="H12" s="7"/>
      <c r="M12" s="5"/>
      <c r="O12" s="7"/>
      <c r="T12" s="5"/>
    </row>
    <row r="13" spans="1:20" ht="15.75" thickBot="1" x14ac:dyDescent="0.3">
      <c r="A13" s="7"/>
      <c r="D13" s="50" t="s">
        <v>39</v>
      </c>
      <c r="E13" s="51" t="s">
        <v>40</v>
      </c>
      <c r="F13" s="52" t="s">
        <v>41</v>
      </c>
      <c r="H13" s="7"/>
      <c r="K13" s="50" t="s">
        <v>39</v>
      </c>
      <c r="L13" s="51" t="s">
        <v>40</v>
      </c>
      <c r="M13" s="52" t="s">
        <v>41</v>
      </c>
      <c r="O13" s="7"/>
      <c r="R13" s="50" t="s">
        <v>39</v>
      </c>
      <c r="S13" s="51" t="s">
        <v>40</v>
      </c>
      <c r="T13" s="52" t="s">
        <v>41</v>
      </c>
    </row>
    <row r="14" spans="1:20" x14ac:dyDescent="0.25">
      <c r="A14" s="7"/>
      <c r="D14" s="30">
        <f>B5</f>
        <v>29827</v>
      </c>
      <c r="E14" s="31">
        <v>2968</v>
      </c>
      <c r="F14" s="22">
        <f>E14</f>
        <v>2968</v>
      </c>
      <c r="H14" s="7"/>
      <c r="K14" s="26">
        <f>I5</f>
        <v>29827</v>
      </c>
      <c r="L14" s="27">
        <v>1770</v>
      </c>
      <c r="M14" s="29">
        <f>L14*59%</f>
        <v>1044.3</v>
      </c>
      <c r="O14" s="7"/>
      <c r="R14" s="26">
        <f>P5</f>
        <v>29827</v>
      </c>
      <c r="S14" s="27">
        <v>954</v>
      </c>
      <c r="T14" s="28">
        <f>S14</f>
        <v>954</v>
      </c>
    </row>
    <row r="15" spans="1:20" x14ac:dyDescent="0.25">
      <c r="A15" s="7"/>
      <c r="D15" s="30">
        <f>B6</f>
        <v>29822</v>
      </c>
      <c r="E15" s="31">
        <v>1502</v>
      </c>
      <c r="F15" s="22">
        <f>E15*50%</f>
        <v>751</v>
      </c>
      <c r="H15" s="7"/>
      <c r="K15" s="30">
        <f>I6</f>
        <v>29822</v>
      </c>
      <c r="L15" s="31">
        <v>1698</v>
      </c>
      <c r="M15" s="32">
        <f>L15*59%</f>
        <v>1001.8199999999999</v>
      </c>
      <c r="O15" s="7"/>
      <c r="R15" s="30">
        <f>P6</f>
        <v>29822</v>
      </c>
      <c r="S15" s="31">
        <v>645</v>
      </c>
      <c r="T15" s="22">
        <f>S15*50%</f>
        <v>322.5</v>
      </c>
    </row>
    <row r="16" spans="1:20" x14ac:dyDescent="0.25">
      <c r="A16" s="7"/>
      <c r="D16" s="30">
        <f>B7</f>
        <v>29826</v>
      </c>
      <c r="E16" s="31">
        <v>701</v>
      </c>
      <c r="F16" s="22">
        <f>E16*25%</f>
        <v>175.25</v>
      </c>
      <c r="H16" s="7"/>
      <c r="K16" s="30">
        <f>I7</f>
        <v>29826</v>
      </c>
      <c r="L16" s="31">
        <v>0</v>
      </c>
      <c r="M16" s="22">
        <f t="shared" ref="M16:M18" si="0">L16</f>
        <v>0</v>
      </c>
      <c r="O16" s="7"/>
      <c r="R16" s="30">
        <f>P7</f>
        <v>29826</v>
      </c>
      <c r="S16" s="31">
        <v>645</v>
      </c>
      <c r="T16" s="22">
        <f>S16*50%</f>
        <v>322.5</v>
      </c>
    </row>
    <row r="17" spans="1:20" x14ac:dyDescent="0.25">
      <c r="A17" s="7"/>
      <c r="D17" s="30" t="str">
        <f>B8</f>
        <v>c1713</v>
      </c>
      <c r="E17" s="31">
        <v>380</v>
      </c>
      <c r="F17" s="22">
        <f>E17</f>
        <v>380</v>
      </c>
      <c r="H17" s="7"/>
      <c r="K17" s="30" t="str">
        <f>I8</f>
        <v>c1713</v>
      </c>
      <c r="L17" s="31">
        <v>0</v>
      </c>
      <c r="M17" s="22">
        <f t="shared" si="0"/>
        <v>0</v>
      </c>
      <c r="O17" s="7"/>
      <c r="R17" s="30"/>
      <c r="S17" s="31"/>
      <c r="T17" s="22"/>
    </row>
    <row r="18" spans="1:20" x14ac:dyDescent="0.25">
      <c r="A18" s="7"/>
      <c r="D18" s="30">
        <f>B9</f>
        <v>0</v>
      </c>
      <c r="E18" s="31">
        <v>0</v>
      </c>
      <c r="F18" s="22">
        <f>E18</f>
        <v>0</v>
      </c>
      <c r="H18" s="7"/>
      <c r="K18" s="30">
        <f>I9</f>
        <v>0</v>
      </c>
      <c r="L18" s="31">
        <v>0</v>
      </c>
      <c r="M18" s="22">
        <f t="shared" si="0"/>
        <v>0</v>
      </c>
      <c r="O18" s="7"/>
      <c r="R18" s="30"/>
      <c r="S18" s="31"/>
      <c r="T18" s="22"/>
    </row>
    <row r="19" spans="1:20" x14ac:dyDescent="0.25">
      <c r="A19" s="7"/>
      <c r="D19" s="33" t="s">
        <v>23</v>
      </c>
      <c r="E19" s="34"/>
      <c r="F19" s="35">
        <v>0</v>
      </c>
      <c r="H19" s="7"/>
      <c r="K19" s="33" t="str">
        <f>D19</f>
        <v>Pt payment</v>
      </c>
      <c r="L19" s="34"/>
      <c r="M19" s="35">
        <v>0</v>
      </c>
      <c r="O19" s="7"/>
      <c r="R19" s="33" t="str">
        <f>D19</f>
        <v>Pt payment</v>
      </c>
      <c r="S19" s="34"/>
      <c r="T19" s="35">
        <v>0</v>
      </c>
    </row>
    <row r="20" spans="1:20" x14ac:dyDescent="0.25">
      <c r="A20" s="7"/>
      <c r="D20" s="36" t="s">
        <v>24</v>
      </c>
      <c r="E20" s="37"/>
      <c r="F20" s="35">
        <f>SUM(F14:F19)</f>
        <v>4274.25</v>
      </c>
      <c r="H20" s="7"/>
      <c r="K20" s="36" t="s">
        <v>24</v>
      </c>
      <c r="L20" s="37"/>
      <c r="M20" s="35">
        <f>SUM(M14:M19)</f>
        <v>2046.12</v>
      </c>
      <c r="O20" s="7"/>
      <c r="R20" s="36" t="s">
        <v>24</v>
      </c>
      <c r="S20" s="37"/>
      <c r="T20" s="35">
        <f>SUM(T14:T19)</f>
        <v>1599</v>
      </c>
    </row>
    <row r="21" spans="1:20" ht="15.75" thickBot="1" x14ac:dyDescent="0.3">
      <c r="A21" s="38"/>
      <c r="B21" s="39"/>
      <c r="C21" s="39"/>
      <c r="D21" s="40" t="s">
        <v>25</v>
      </c>
      <c r="E21" s="41"/>
      <c r="F21" s="42">
        <f>F20-F11</f>
        <v>2054.25</v>
      </c>
      <c r="H21" s="38"/>
      <c r="I21" s="39"/>
      <c r="J21" s="39"/>
      <c r="K21" s="40" t="s">
        <v>25</v>
      </c>
      <c r="L21" s="41"/>
      <c r="M21" s="42">
        <f>M20-M11</f>
        <v>-173.88000000000011</v>
      </c>
      <c r="O21" s="38"/>
      <c r="P21" s="39"/>
      <c r="Q21" s="39"/>
      <c r="R21" s="40" t="s">
        <v>25</v>
      </c>
      <c r="S21" s="41"/>
      <c r="T21" s="42">
        <f>T20-T11</f>
        <v>-621</v>
      </c>
    </row>
    <row r="23" spans="1:20" ht="15.75" thickBot="1" x14ac:dyDescent="0.3"/>
    <row r="24" spans="1:20" x14ac:dyDescent="0.25">
      <c r="A24" s="1" t="s">
        <v>26</v>
      </c>
      <c r="B24" s="2"/>
      <c r="C24" s="2"/>
      <c r="D24" s="2"/>
      <c r="E24" s="2"/>
      <c r="F24" s="3"/>
      <c r="H24" s="1" t="s">
        <v>27</v>
      </c>
      <c r="I24" s="2"/>
      <c r="J24" s="2"/>
      <c r="K24" s="2"/>
      <c r="L24" s="2"/>
      <c r="M24" s="3"/>
      <c r="O24" s="1" t="s">
        <v>28</v>
      </c>
      <c r="P24" s="2"/>
      <c r="Q24" s="2"/>
      <c r="R24" s="2"/>
      <c r="S24" s="2"/>
      <c r="T24" s="3"/>
    </row>
    <row r="25" spans="1:20" x14ac:dyDescent="0.25">
      <c r="A25" s="4"/>
      <c r="F25" s="5"/>
      <c r="H25" s="4"/>
      <c r="M25" s="5"/>
      <c r="O25" s="4"/>
      <c r="T25" s="5"/>
    </row>
    <row r="26" spans="1:20" x14ac:dyDescent="0.25">
      <c r="A26" s="56" t="s">
        <v>7</v>
      </c>
      <c r="B26" s="57"/>
      <c r="D26" s="6" t="s">
        <v>4</v>
      </c>
      <c r="E26" s="54" t="str">
        <f>E3</f>
        <v>shoulder arthro/rotator cuff</v>
      </c>
      <c r="F26" s="55"/>
      <c r="H26" s="56" t="s">
        <v>3</v>
      </c>
      <c r="I26" s="57"/>
      <c r="K26" s="6" t="s">
        <v>4</v>
      </c>
      <c r="L26" s="54" t="str">
        <f>E3</f>
        <v>shoulder arthro/rotator cuff</v>
      </c>
      <c r="M26" s="55"/>
      <c r="O26" s="56" t="s">
        <v>29</v>
      </c>
      <c r="P26" s="57"/>
      <c r="R26" s="6" t="s">
        <v>4</v>
      </c>
      <c r="S26" s="54" t="str">
        <f>E3</f>
        <v>shoulder arthro/rotator cuff</v>
      </c>
      <c r="T26" s="55"/>
    </row>
    <row r="27" spans="1:20" x14ac:dyDescent="0.25">
      <c r="A27" s="7"/>
      <c r="D27" s="6" t="s">
        <v>8</v>
      </c>
      <c r="E27" s="58">
        <f>E4</f>
        <v>18</v>
      </c>
      <c r="F27" s="59"/>
      <c r="H27" s="7"/>
      <c r="K27" s="6" t="s">
        <v>8</v>
      </c>
      <c r="L27" s="58">
        <f>E4</f>
        <v>18</v>
      </c>
      <c r="M27" s="59"/>
      <c r="O27" s="7"/>
      <c r="R27" s="6" t="s">
        <v>8</v>
      </c>
      <c r="S27" s="58">
        <f>E4</f>
        <v>18</v>
      </c>
      <c r="T27" s="59"/>
    </row>
    <row r="28" spans="1:20" x14ac:dyDescent="0.25">
      <c r="A28" s="8" t="s">
        <v>9</v>
      </c>
      <c r="B28" s="9">
        <f>B5</f>
        <v>29827</v>
      </c>
      <c r="F28" s="5"/>
      <c r="H28" s="8" t="s">
        <v>9</v>
      </c>
      <c r="I28" s="9">
        <f>B5</f>
        <v>29827</v>
      </c>
      <c r="M28" s="5"/>
      <c r="O28" s="8" t="s">
        <v>9</v>
      </c>
      <c r="P28" s="9">
        <f>B5</f>
        <v>29827</v>
      </c>
      <c r="T28" s="5"/>
    </row>
    <row r="29" spans="1:20" x14ac:dyDescent="0.25">
      <c r="A29" s="10" t="s">
        <v>10</v>
      </c>
      <c r="B29" s="11">
        <f>B6</f>
        <v>29822</v>
      </c>
      <c r="D29" s="12" t="s">
        <v>11</v>
      </c>
      <c r="E29" s="13" t="s">
        <v>30</v>
      </c>
      <c r="F29" s="5"/>
      <c r="H29" s="10" t="s">
        <v>10</v>
      </c>
      <c r="I29" s="11">
        <f>B6</f>
        <v>29822</v>
      </c>
      <c r="K29" s="12" t="s">
        <v>11</v>
      </c>
      <c r="L29" s="13" t="s">
        <v>31</v>
      </c>
      <c r="M29" s="5"/>
      <c r="O29" s="10" t="s">
        <v>10</v>
      </c>
      <c r="P29" s="11">
        <f>B6</f>
        <v>29822</v>
      </c>
      <c r="R29" s="12" t="s">
        <v>11</v>
      </c>
      <c r="S29" s="13" t="s">
        <v>13</v>
      </c>
      <c r="T29" s="5"/>
    </row>
    <row r="30" spans="1:20" x14ac:dyDescent="0.25">
      <c r="A30" s="10" t="s">
        <v>14</v>
      </c>
      <c r="B30" s="11">
        <f>B7</f>
        <v>29826</v>
      </c>
      <c r="F30" s="5"/>
      <c r="H30" s="10" t="s">
        <v>14</v>
      </c>
      <c r="I30" s="11">
        <f>B7</f>
        <v>29826</v>
      </c>
      <c r="M30" s="5"/>
      <c r="O30" s="10" t="s">
        <v>14</v>
      </c>
      <c r="P30" s="11">
        <f>B7</f>
        <v>29826</v>
      </c>
      <c r="T30" s="5"/>
    </row>
    <row r="31" spans="1:20" x14ac:dyDescent="0.25">
      <c r="A31" s="10" t="s">
        <v>15</v>
      </c>
      <c r="B31" s="11" t="str">
        <f>B8</f>
        <v>c1713</v>
      </c>
      <c r="D31" s="14" t="s">
        <v>17</v>
      </c>
      <c r="E31" s="15"/>
      <c r="F31" s="16">
        <f>F8</f>
        <v>380</v>
      </c>
      <c r="H31" s="10" t="s">
        <v>15</v>
      </c>
      <c r="I31" s="11" t="str">
        <f>B8</f>
        <v>c1713</v>
      </c>
      <c r="K31" s="14" t="s">
        <v>17</v>
      </c>
      <c r="L31" s="15"/>
      <c r="M31" s="16">
        <f>F8</f>
        <v>380</v>
      </c>
      <c r="O31" s="10" t="s">
        <v>15</v>
      </c>
      <c r="P31" s="11" t="str">
        <f>B8</f>
        <v>c1713</v>
      </c>
      <c r="R31" s="14" t="s">
        <v>17</v>
      </c>
      <c r="S31" s="15"/>
      <c r="T31" s="16">
        <f>F8</f>
        <v>380</v>
      </c>
    </row>
    <row r="32" spans="1:20" x14ac:dyDescent="0.25">
      <c r="A32" s="17" t="s">
        <v>18</v>
      </c>
      <c r="B32" s="18">
        <f>B9</f>
        <v>0</v>
      </c>
      <c r="D32" s="19" t="s">
        <v>19</v>
      </c>
      <c r="E32" s="20"/>
      <c r="F32" s="21">
        <f>F9</f>
        <v>760</v>
      </c>
      <c r="H32" s="17" t="s">
        <v>18</v>
      </c>
      <c r="I32" s="18">
        <f>B9</f>
        <v>0</v>
      </c>
      <c r="K32" s="19" t="s">
        <v>19</v>
      </c>
      <c r="L32" s="20"/>
      <c r="M32" s="21">
        <f>F9</f>
        <v>760</v>
      </c>
      <c r="O32" s="17" t="s">
        <v>18</v>
      </c>
      <c r="P32" s="18">
        <f>B9</f>
        <v>0</v>
      </c>
      <c r="R32" s="19" t="s">
        <v>19</v>
      </c>
      <c r="S32" s="20"/>
      <c r="T32" s="21">
        <f>F9</f>
        <v>760</v>
      </c>
    </row>
    <row r="33" spans="1:20" x14ac:dyDescent="0.25">
      <c r="A33" s="7"/>
      <c r="D33" s="19" t="s">
        <v>20</v>
      </c>
      <c r="E33" s="20">
        <f>E10</f>
        <v>60</v>
      </c>
      <c r="F33" s="22">
        <f>E27*E33</f>
        <v>1080</v>
      </c>
      <c r="H33" s="7"/>
      <c r="K33" s="19" t="s">
        <v>20</v>
      </c>
      <c r="L33" s="20">
        <f>E10</f>
        <v>60</v>
      </c>
      <c r="M33" s="22">
        <f>L27*L33</f>
        <v>1080</v>
      </c>
      <c r="O33" s="7"/>
      <c r="R33" s="19" t="s">
        <v>20</v>
      </c>
      <c r="S33" s="20">
        <f>E10</f>
        <v>60</v>
      </c>
      <c r="T33" s="22">
        <f>S27*S33</f>
        <v>1080</v>
      </c>
    </row>
    <row r="34" spans="1:20" x14ac:dyDescent="0.25">
      <c r="A34" s="7"/>
      <c r="D34" s="23" t="s">
        <v>21</v>
      </c>
      <c r="E34" s="24"/>
      <c r="F34" s="25">
        <f>SUM(F31:F33)</f>
        <v>2220</v>
      </c>
      <c r="H34" s="7"/>
      <c r="K34" s="23" t="s">
        <v>21</v>
      </c>
      <c r="L34" s="24"/>
      <c r="M34" s="25">
        <f>SUM(M31:M33)</f>
        <v>2220</v>
      </c>
      <c r="O34" s="7"/>
      <c r="R34" s="23" t="s">
        <v>21</v>
      </c>
      <c r="S34" s="24"/>
      <c r="T34" s="25">
        <f>SUM(T31:T33)</f>
        <v>2220</v>
      </c>
    </row>
    <row r="35" spans="1:20" ht="15.75" thickBot="1" x14ac:dyDescent="0.3">
      <c r="A35" s="7"/>
      <c r="F35" s="5"/>
      <c r="H35" s="7"/>
      <c r="M35" s="5"/>
      <c r="O35" s="7"/>
      <c r="T35" s="5"/>
    </row>
    <row r="36" spans="1:20" ht="15.75" thickBot="1" x14ac:dyDescent="0.3">
      <c r="A36" s="7"/>
      <c r="D36" s="50" t="s">
        <v>39</v>
      </c>
      <c r="E36" s="51" t="s">
        <v>40</v>
      </c>
      <c r="F36" s="52" t="s">
        <v>41</v>
      </c>
      <c r="H36" s="7"/>
      <c r="K36" s="50" t="s">
        <v>39</v>
      </c>
      <c r="L36" s="51" t="s">
        <v>40</v>
      </c>
      <c r="M36" s="52" t="s">
        <v>41</v>
      </c>
      <c r="O36" s="7"/>
      <c r="R36" s="50" t="s">
        <v>39</v>
      </c>
      <c r="S36" s="51" t="s">
        <v>40</v>
      </c>
      <c r="T36" s="52" t="s">
        <v>41</v>
      </c>
    </row>
    <row r="37" spans="1:20" x14ac:dyDescent="0.25">
      <c r="A37" s="7"/>
      <c r="D37" s="26">
        <f>B28</f>
        <v>29827</v>
      </c>
      <c r="E37" s="27">
        <v>1256</v>
      </c>
      <c r="F37" s="28">
        <f>E37</f>
        <v>1256</v>
      </c>
      <c r="H37" s="7"/>
      <c r="K37" s="26">
        <f>I28</f>
        <v>29827</v>
      </c>
      <c r="L37" s="27">
        <v>2236</v>
      </c>
      <c r="M37" s="28">
        <f>L37</f>
        <v>2236</v>
      </c>
      <c r="O37" s="7"/>
      <c r="R37" s="26">
        <f>P28</f>
        <v>29827</v>
      </c>
      <c r="S37" s="27">
        <v>2236</v>
      </c>
      <c r="T37" s="28">
        <f>S37</f>
        <v>2236</v>
      </c>
    </row>
    <row r="38" spans="1:20" x14ac:dyDescent="0.25">
      <c r="A38" s="7"/>
      <c r="D38" s="30">
        <f>B29</f>
        <v>29822</v>
      </c>
      <c r="E38" s="31">
        <v>896</v>
      </c>
      <c r="F38" s="22">
        <f>E38*50%</f>
        <v>448</v>
      </c>
      <c r="H38" s="7"/>
      <c r="K38" s="30">
        <f>I29</f>
        <v>29822</v>
      </c>
      <c r="L38" s="31">
        <v>1132</v>
      </c>
      <c r="M38" s="22">
        <f>L38*50%</f>
        <v>566</v>
      </c>
      <c r="O38" s="7"/>
      <c r="R38" s="30">
        <f>P29</f>
        <v>29822</v>
      </c>
      <c r="S38" s="31">
        <v>1132</v>
      </c>
      <c r="T38" s="22">
        <f>S38*50%</f>
        <v>566</v>
      </c>
    </row>
    <row r="39" spans="1:20" x14ac:dyDescent="0.25">
      <c r="A39" s="7"/>
      <c r="D39" s="30">
        <f>B30</f>
        <v>29826</v>
      </c>
      <c r="E39" s="31">
        <v>896</v>
      </c>
      <c r="F39" s="22">
        <f>E39*50%</f>
        <v>448</v>
      </c>
      <c r="H39" s="7"/>
      <c r="K39" s="30">
        <f>I30</f>
        <v>29826</v>
      </c>
      <c r="L39" s="31">
        <v>0</v>
      </c>
      <c r="M39" s="22">
        <f>L39*25%</f>
        <v>0</v>
      </c>
      <c r="O39" s="7"/>
      <c r="R39" s="30">
        <f>P30</f>
        <v>29826</v>
      </c>
      <c r="S39" s="31">
        <v>0</v>
      </c>
      <c r="T39" s="22">
        <f>S39*50%</f>
        <v>0</v>
      </c>
    </row>
    <row r="40" spans="1:20" x14ac:dyDescent="0.25">
      <c r="A40" s="7"/>
      <c r="D40" s="30" t="str">
        <f>B31</f>
        <v>c1713</v>
      </c>
      <c r="E40" s="31">
        <v>790</v>
      </c>
      <c r="F40" s="22">
        <f>E40*80%</f>
        <v>632</v>
      </c>
      <c r="H40" s="7"/>
      <c r="K40" s="30" t="str">
        <f>I31</f>
        <v>c1713</v>
      </c>
      <c r="L40" s="31">
        <v>0</v>
      </c>
      <c r="M40" s="22">
        <f t="shared" ref="M40:M41" si="1">L40*25%</f>
        <v>0</v>
      </c>
      <c r="O40" s="7"/>
      <c r="R40" s="30" t="str">
        <f>P31</f>
        <v>c1713</v>
      </c>
      <c r="S40" s="31">
        <v>0</v>
      </c>
      <c r="T40" s="22">
        <f>S40*50%</f>
        <v>0</v>
      </c>
    </row>
    <row r="41" spans="1:20" x14ac:dyDescent="0.25">
      <c r="A41" s="7"/>
      <c r="D41" s="30">
        <f>B32</f>
        <v>0</v>
      </c>
      <c r="E41" s="31">
        <v>0</v>
      </c>
      <c r="F41" s="22">
        <f>E41*50%</f>
        <v>0</v>
      </c>
      <c r="H41" s="7"/>
      <c r="K41" s="30">
        <f>I32</f>
        <v>0</v>
      </c>
      <c r="L41" s="31">
        <v>0</v>
      </c>
      <c r="M41" s="22">
        <f t="shared" si="1"/>
        <v>0</v>
      </c>
      <c r="O41" s="7"/>
      <c r="R41" s="30">
        <f>P32</f>
        <v>0</v>
      </c>
      <c r="S41" s="31">
        <v>0</v>
      </c>
      <c r="T41" s="22">
        <f>S41*50%</f>
        <v>0</v>
      </c>
    </row>
    <row r="42" spans="1:20" x14ac:dyDescent="0.25">
      <c r="A42" s="7"/>
      <c r="D42" s="33" t="str">
        <f>D19</f>
        <v>Pt payment</v>
      </c>
      <c r="E42" s="34"/>
      <c r="F42" s="35">
        <v>0</v>
      </c>
      <c r="H42" s="7"/>
      <c r="K42" s="33" t="str">
        <f>D19</f>
        <v>Pt payment</v>
      </c>
      <c r="L42" s="34"/>
      <c r="M42" s="35">
        <v>0</v>
      </c>
      <c r="O42" s="7"/>
      <c r="R42" s="33" t="str">
        <f>D19</f>
        <v>Pt payment</v>
      </c>
      <c r="S42" s="34"/>
      <c r="T42" s="35">
        <v>0</v>
      </c>
    </row>
    <row r="43" spans="1:20" x14ac:dyDescent="0.25">
      <c r="A43" s="7"/>
      <c r="D43" s="36" t="s">
        <v>24</v>
      </c>
      <c r="E43" s="37"/>
      <c r="F43" s="35">
        <f>SUM(F37:F42)</f>
        <v>2784</v>
      </c>
      <c r="H43" s="7"/>
      <c r="K43" s="36" t="s">
        <v>24</v>
      </c>
      <c r="L43" s="37"/>
      <c r="M43" s="35">
        <f>SUM(M37:M42)</f>
        <v>2802</v>
      </c>
      <c r="O43" s="7"/>
      <c r="R43" s="36" t="s">
        <v>24</v>
      </c>
      <c r="S43" s="37"/>
      <c r="T43" s="35">
        <f>SUM(T37:T42)</f>
        <v>2802</v>
      </c>
    </row>
    <row r="44" spans="1:20" ht="15.75" thickBot="1" x14ac:dyDescent="0.3">
      <c r="A44" s="38"/>
      <c r="B44" s="39"/>
      <c r="C44" s="39"/>
      <c r="D44" s="40" t="s">
        <v>25</v>
      </c>
      <c r="E44" s="41"/>
      <c r="F44" s="42">
        <f>F43-F34</f>
        <v>564</v>
      </c>
      <c r="H44" s="38"/>
      <c r="I44" s="39"/>
      <c r="J44" s="39"/>
      <c r="K44" s="40" t="s">
        <v>25</v>
      </c>
      <c r="L44" s="41"/>
      <c r="M44" s="42">
        <f>M43-M34</f>
        <v>582</v>
      </c>
      <c r="O44" s="38"/>
      <c r="P44" s="39"/>
      <c r="Q44" s="39"/>
      <c r="R44" s="40" t="s">
        <v>25</v>
      </c>
      <c r="S44" s="41"/>
      <c r="T44" s="42">
        <f>T43-T34</f>
        <v>582</v>
      </c>
    </row>
    <row r="46" spans="1:20" ht="15.75" thickBot="1" x14ac:dyDescent="0.3"/>
    <row r="47" spans="1:20" x14ac:dyDescent="0.25">
      <c r="A47" s="1" t="s">
        <v>32</v>
      </c>
      <c r="B47" s="2"/>
      <c r="C47" s="2"/>
      <c r="D47" s="2"/>
      <c r="E47" s="2"/>
      <c r="F47" s="3"/>
      <c r="H47" s="1" t="s">
        <v>33</v>
      </c>
      <c r="I47" s="2"/>
      <c r="J47" s="2"/>
      <c r="K47" s="2"/>
      <c r="L47" s="2"/>
      <c r="M47" s="3"/>
      <c r="O47" s="1" t="s">
        <v>34</v>
      </c>
      <c r="P47" s="2"/>
      <c r="Q47" s="2"/>
      <c r="R47" s="2"/>
      <c r="S47" s="2"/>
      <c r="T47" s="3"/>
    </row>
    <row r="48" spans="1:20" x14ac:dyDescent="0.25">
      <c r="A48" s="4"/>
      <c r="F48" s="5"/>
      <c r="H48" s="4"/>
      <c r="M48" s="5"/>
      <c r="O48" s="4"/>
      <c r="T48" s="5"/>
    </row>
    <row r="49" spans="1:20" x14ac:dyDescent="0.25">
      <c r="A49" s="56" t="s">
        <v>3</v>
      </c>
      <c r="B49" s="57"/>
      <c r="D49" s="6" t="s">
        <v>4</v>
      </c>
      <c r="E49" s="54" t="str">
        <f>E3</f>
        <v>shoulder arthro/rotator cuff</v>
      </c>
      <c r="F49" s="55"/>
      <c r="H49" s="56" t="s">
        <v>35</v>
      </c>
      <c r="I49" s="57"/>
      <c r="K49" s="6" t="s">
        <v>4</v>
      </c>
      <c r="L49" s="54" t="str">
        <f>E3</f>
        <v>shoulder arthro/rotator cuff</v>
      </c>
      <c r="M49" s="55"/>
      <c r="O49" s="56" t="s">
        <v>29</v>
      </c>
      <c r="P49" s="57"/>
      <c r="R49" s="6" t="s">
        <v>4</v>
      </c>
      <c r="S49" s="54" t="str">
        <f>E3</f>
        <v>shoulder arthro/rotator cuff</v>
      </c>
      <c r="T49" s="55"/>
    </row>
    <row r="50" spans="1:20" x14ac:dyDescent="0.25">
      <c r="A50" s="7"/>
      <c r="D50" s="6" t="s">
        <v>8</v>
      </c>
      <c r="E50" s="58">
        <f>E4</f>
        <v>18</v>
      </c>
      <c r="F50" s="59"/>
      <c r="H50" s="7"/>
      <c r="K50" s="6" t="s">
        <v>8</v>
      </c>
      <c r="L50" s="58">
        <f>E50</f>
        <v>18</v>
      </c>
      <c r="M50" s="59"/>
      <c r="O50" s="7"/>
      <c r="R50" s="6" t="s">
        <v>8</v>
      </c>
      <c r="S50" s="58">
        <f>E50</f>
        <v>18</v>
      </c>
      <c r="T50" s="59"/>
    </row>
    <row r="51" spans="1:20" x14ac:dyDescent="0.25">
      <c r="A51" s="8" t="s">
        <v>9</v>
      </c>
      <c r="B51" s="9">
        <f>B5</f>
        <v>29827</v>
      </c>
      <c r="F51" s="5"/>
      <c r="H51" s="8" t="s">
        <v>9</v>
      </c>
      <c r="I51" s="9">
        <f>B5</f>
        <v>29827</v>
      </c>
      <c r="M51" s="5"/>
      <c r="O51" s="8" t="s">
        <v>9</v>
      </c>
      <c r="P51" s="9">
        <f>B5</f>
        <v>29827</v>
      </c>
      <c r="T51" s="5"/>
    </row>
    <row r="52" spans="1:20" x14ac:dyDescent="0.25">
      <c r="A52" s="10" t="s">
        <v>10</v>
      </c>
      <c r="B52" s="11">
        <f>B6</f>
        <v>29822</v>
      </c>
      <c r="D52" s="12" t="s">
        <v>11</v>
      </c>
      <c r="E52" s="13" t="s">
        <v>31</v>
      </c>
      <c r="F52" s="5"/>
      <c r="H52" s="10" t="s">
        <v>10</v>
      </c>
      <c r="I52" s="11">
        <f>B6</f>
        <v>29822</v>
      </c>
      <c r="K52" s="12" t="s">
        <v>11</v>
      </c>
      <c r="L52" s="13" t="s">
        <v>36</v>
      </c>
      <c r="M52" s="5"/>
      <c r="O52" s="10" t="s">
        <v>10</v>
      </c>
      <c r="P52" s="11">
        <f>B6</f>
        <v>29822</v>
      </c>
      <c r="R52" s="12" t="s">
        <v>11</v>
      </c>
      <c r="S52" s="13" t="s">
        <v>13</v>
      </c>
      <c r="T52" s="5"/>
    </row>
    <row r="53" spans="1:20" x14ac:dyDescent="0.25">
      <c r="A53" s="10" t="s">
        <v>14</v>
      </c>
      <c r="B53" s="11">
        <f>B7</f>
        <v>29826</v>
      </c>
      <c r="F53" s="5"/>
      <c r="H53" s="10" t="s">
        <v>14</v>
      </c>
      <c r="I53" s="11">
        <f>B7</f>
        <v>29826</v>
      </c>
      <c r="M53" s="5"/>
      <c r="O53" s="10" t="s">
        <v>14</v>
      </c>
      <c r="P53" s="11">
        <f>B7</f>
        <v>29826</v>
      </c>
      <c r="T53" s="5"/>
    </row>
    <row r="54" spans="1:20" x14ac:dyDescent="0.25">
      <c r="A54" s="10" t="s">
        <v>15</v>
      </c>
      <c r="B54" s="11" t="str">
        <f>B8</f>
        <v>c1713</v>
      </c>
      <c r="D54" s="14" t="s">
        <v>17</v>
      </c>
      <c r="E54" s="15"/>
      <c r="F54" s="43">
        <f>F8</f>
        <v>380</v>
      </c>
      <c r="H54" s="10" t="s">
        <v>15</v>
      </c>
      <c r="I54" s="11" t="str">
        <f>B8</f>
        <v>c1713</v>
      </c>
      <c r="K54" s="14" t="s">
        <v>17</v>
      </c>
      <c r="L54" s="15"/>
      <c r="M54" s="43">
        <f>F54</f>
        <v>380</v>
      </c>
      <c r="O54" s="10" t="s">
        <v>15</v>
      </c>
      <c r="P54" s="11" t="str">
        <f>B8</f>
        <v>c1713</v>
      </c>
      <c r="R54" s="14" t="s">
        <v>17</v>
      </c>
      <c r="S54" s="15"/>
      <c r="T54" s="16">
        <f>F8</f>
        <v>380</v>
      </c>
    </row>
    <row r="55" spans="1:20" x14ac:dyDescent="0.25">
      <c r="A55" s="17" t="s">
        <v>18</v>
      </c>
      <c r="B55" s="18">
        <f>B9</f>
        <v>0</v>
      </c>
      <c r="D55" s="19" t="s">
        <v>19</v>
      </c>
      <c r="E55" s="20"/>
      <c r="F55" s="44">
        <f>F9</f>
        <v>760</v>
      </c>
      <c r="H55" s="17" t="s">
        <v>18</v>
      </c>
      <c r="I55" s="18">
        <f>B9</f>
        <v>0</v>
      </c>
      <c r="K55" s="19" t="s">
        <v>19</v>
      </c>
      <c r="L55" s="20"/>
      <c r="M55" s="44">
        <f>F55</f>
        <v>760</v>
      </c>
      <c r="O55" s="17" t="s">
        <v>18</v>
      </c>
      <c r="P55" s="18">
        <f>B9</f>
        <v>0</v>
      </c>
      <c r="R55" s="19" t="s">
        <v>19</v>
      </c>
      <c r="S55" s="20"/>
      <c r="T55" s="44">
        <f>F9</f>
        <v>760</v>
      </c>
    </row>
    <row r="56" spans="1:20" x14ac:dyDescent="0.25">
      <c r="A56" s="7"/>
      <c r="D56" s="19" t="s">
        <v>20</v>
      </c>
      <c r="E56" s="20">
        <f>E10</f>
        <v>60</v>
      </c>
      <c r="F56" s="44">
        <f>E56*E50</f>
        <v>1080</v>
      </c>
      <c r="H56" s="7"/>
      <c r="K56" s="19" t="s">
        <v>20</v>
      </c>
      <c r="L56" s="20">
        <f>E56</f>
        <v>60</v>
      </c>
      <c r="M56" s="44">
        <f>L56*L50</f>
        <v>1080</v>
      </c>
      <c r="O56" s="7"/>
      <c r="R56" s="19" t="s">
        <v>20</v>
      </c>
      <c r="S56" s="20">
        <f>E10</f>
        <v>60</v>
      </c>
      <c r="T56" s="44">
        <f>S56*S50</f>
        <v>1080</v>
      </c>
    </row>
    <row r="57" spans="1:20" x14ac:dyDescent="0.25">
      <c r="A57" s="7"/>
      <c r="D57" s="23" t="s">
        <v>21</v>
      </c>
      <c r="E57" s="24"/>
      <c r="F57" s="45">
        <f>SUM(F54:F56)</f>
        <v>2220</v>
      </c>
      <c r="H57" s="7"/>
      <c r="K57" s="23" t="s">
        <v>21</v>
      </c>
      <c r="L57" s="24"/>
      <c r="M57" s="45">
        <f>SUM(M54:M56)</f>
        <v>2220</v>
      </c>
      <c r="O57" s="7"/>
      <c r="R57" s="23" t="s">
        <v>21</v>
      </c>
      <c r="S57" s="24"/>
      <c r="T57" s="45">
        <f>SUM(T54:T56)</f>
        <v>2220</v>
      </c>
    </row>
    <row r="58" spans="1:20" ht="15.75" thickBot="1" x14ac:dyDescent="0.3">
      <c r="A58" s="7"/>
      <c r="F58" s="46"/>
      <c r="H58" s="7"/>
      <c r="M58" s="46"/>
      <c r="O58" s="7"/>
      <c r="T58" s="5"/>
    </row>
    <row r="59" spans="1:20" ht="15.75" thickBot="1" x14ac:dyDescent="0.3">
      <c r="A59" s="7"/>
      <c r="D59" s="50" t="s">
        <v>39</v>
      </c>
      <c r="E59" s="51" t="s">
        <v>40</v>
      </c>
      <c r="F59" s="52" t="s">
        <v>41</v>
      </c>
      <c r="H59" s="7"/>
      <c r="K59" s="50" t="s">
        <v>39</v>
      </c>
      <c r="L59" s="51" t="s">
        <v>40</v>
      </c>
      <c r="M59" s="52" t="s">
        <v>41</v>
      </c>
      <c r="O59" s="7"/>
      <c r="R59" s="50" t="s">
        <v>39</v>
      </c>
      <c r="S59" s="51" t="s">
        <v>40</v>
      </c>
      <c r="T59" s="52" t="s">
        <v>41</v>
      </c>
    </row>
    <row r="60" spans="1:20" x14ac:dyDescent="0.25">
      <c r="A60" s="7"/>
      <c r="D60" s="26">
        <f>D14</f>
        <v>29827</v>
      </c>
      <c r="E60" s="27">
        <v>534</v>
      </c>
      <c r="F60" s="43">
        <f>E60</f>
        <v>534</v>
      </c>
      <c r="H60" s="7"/>
      <c r="K60" s="26">
        <f>I51</f>
        <v>29827</v>
      </c>
      <c r="L60" s="27">
        <v>1031</v>
      </c>
      <c r="M60" s="43">
        <f>L60</f>
        <v>1031</v>
      </c>
      <c r="O60" s="7"/>
      <c r="R60" s="26">
        <f>P51</f>
        <v>29827</v>
      </c>
      <c r="S60" s="27">
        <v>2159</v>
      </c>
      <c r="T60" s="47">
        <f>S60</f>
        <v>2159</v>
      </c>
    </row>
    <row r="61" spans="1:20" x14ac:dyDescent="0.25">
      <c r="A61" s="7"/>
      <c r="D61" s="30">
        <f>D15</f>
        <v>29822</v>
      </c>
      <c r="E61" s="31">
        <v>380</v>
      </c>
      <c r="F61" s="44">
        <f>E61*50%</f>
        <v>190</v>
      </c>
      <c r="H61" s="7"/>
      <c r="K61" s="30">
        <f>I52</f>
        <v>29822</v>
      </c>
      <c r="L61" s="31">
        <v>786</v>
      </c>
      <c r="M61" s="44">
        <f>L61*50%</f>
        <v>393</v>
      </c>
      <c r="O61" s="7"/>
      <c r="R61" s="30">
        <f>P52</f>
        <v>29822</v>
      </c>
      <c r="S61" s="31">
        <v>1345</v>
      </c>
      <c r="T61" s="48">
        <f>S61*50%</f>
        <v>672.5</v>
      </c>
    </row>
    <row r="62" spans="1:20" x14ac:dyDescent="0.25">
      <c r="A62" s="7"/>
      <c r="D62" s="30">
        <f>D16</f>
        <v>29826</v>
      </c>
      <c r="E62" s="31">
        <v>380</v>
      </c>
      <c r="F62" s="44">
        <f>E62*25%</f>
        <v>95</v>
      </c>
      <c r="H62" s="7"/>
      <c r="K62" s="30">
        <f>I53</f>
        <v>29826</v>
      </c>
      <c r="L62" s="31">
        <v>786</v>
      </c>
      <c r="M62" s="44">
        <v>0</v>
      </c>
      <c r="O62" s="7"/>
      <c r="R62" s="30">
        <f>P53</f>
        <v>29826</v>
      </c>
      <c r="S62" s="31">
        <v>2094</v>
      </c>
      <c r="T62" s="48">
        <f t="shared" ref="T62:T64" si="2">S62*50%</f>
        <v>1047</v>
      </c>
    </row>
    <row r="63" spans="1:20" x14ac:dyDescent="0.25">
      <c r="A63" s="7"/>
      <c r="D63" s="30" t="str">
        <f>D17</f>
        <v>c1713</v>
      </c>
      <c r="E63" s="31">
        <v>0</v>
      </c>
      <c r="F63" s="44">
        <f t="shared" ref="F63:F64" si="3">E63*25%</f>
        <v>0</v>
      </c>
      <c r="H63" s="7"/>
      <c r="K63" s="30" t="str">
        <f>I54</f>
        <v>c1713</v>
      </c>
      <c r="L63" s="31">
        <v>0</v>
      </c>
      <c r="M63" s="44">
        <v>0</v>
      </c>
      <c r="O63" s="7"/>
      <c r="R63" s="30" t="str">
        <f>D17</f>
        <v>c1713</v>
      </c>
      <c r="S63" s="31"/>
      <c r="T63" s="48">
        <f t="shared" si="2"/>
        <v>0</v>
      </c>
    </row>
    <row r="64" spans="1:20" x14ac:dyDescent="0.25">
      <c r="A64" s="7"/>
      <c r="D64" s="30">
        <f>D18</f>
        <v>0</v>
      </c>
      <c r="E64" s="31">
        <v>0</v>
      </c>
      <c r="F64" s="44">
        <f t="shared" si="3"/>
        <v>0</v>
      </c>
      <c r="H64" s="7"/>
      <c r="K64" s="30">
        <f>I55</f>
        <v>0</v>
      </c>
      <c r="L64" s="31">
        <v>0</v>
      </c>
      <c r="M64" s="44">
        <v>0</v>
      </c>
      <c r="O64" s="7"/>
      <c r="R64" s="30">
        <f>D18</f>
        <v>0</v>
      </c>
      <c r="S64" s="31"/>
      <c r="T64" s="48">
        <f t="shared" si="2"/>
        <v>0</v>
      </c>
    </row>
    <row r="65" spans="1:20" x14ac:dyDescent="0.25">
      <c r="A65" s="7"/>
      <c r="D65" s="33" t="s">
        <v>23</v>
      </c>
      <c r="E65" s="34"/>
      <c r="F65" s="49">
        <v>0</v>
      </c>
      <c r="H65" s="7"/>
      <c r="K65" s="33" t="str">
        <f>D65</f>
        <v>Pt payment</v>
      </c>
      <c r="L65" s="34"/>
      <c r="M65" s="49">
        <v>0</v>
      </c>
      <c r="O65" s="7"/>
      <c r="R65" s="33" t="str">
        <f>D65</f>
        <v>Pt payment</v>
      </c>
      <c r="S65" s="34"/>
      <c r="T65" s="35">
        <v>0</v>
      </c>
    </row>
    <row r="66" spans="1:20" x14ac:dyDescent="0.25">
      <c r="A66" s="7"/>
      <c r="D66" s="36" t="s">
        <v>24</v>
      </c>
      <c r="E66" s="37"/>
      <c r="F66" s="49">
        <f>SUM(F60:F65)</f>
        <v>819</v>
      </c>
      <c r="H66" s="7"/>
      <c r="K66" s="36" t="s">
        <v>24</v>
      </c>
      <c r="L66" s="37"/>
      <c r="M66" s="49">
        <f>SUM(M60:M65)</f>
        <v>1424</v>
      </c>
      <c r="O66" s="7"/>
      <c r="R66" s="36" t="s">
        <v>24</v>
      </c>
      <c r="S66" s="37"/>
      <c r="T66" s="35">
        <f>SUM(T60:T65)</f>
        <v>3878.5</v>
      </c>
    </row>
    <row r="67" spans="1:20" ht="15.75" thickBot="1" x14ac:dyDescent="0.3">
      <c r="A67" s="38"/>
      <c r="B67" s="39"/>
      <c r="C67" s="39"/>
      <c r="D67" s="40" t="s">
        <v>25</v>
      </c>
      <c r="E67" s="41"/>
      <c r="F67" s="42">
        <f>F66-F57</f>
        <v>-1401</v>
      </c>
      <c r="H67" s="38"/>
      <c r="I67" s="39"/>
      <c r="J67" s="39"/>
      <c r="K67" s="40" t="s">
        <v>25</v>
      </c>
      <c r="L67" s="41"/>
      <c r="M67" s="42">
        <f>M66-M57</f>
        <v>-796</v>
      </c>
      <c r="O67" s="38"/>
      <c r="P67" s="39"/>
      <c r="Q67" s="39"/>
      <c r="R67" s="40" t="s">
        <v>25</v>
      </c>
      <c r="S67" s="41"/>
      <c r="T67" s="42">
        <f>T66-T57</f>
        <v>1658.5</v>
      </c>
    </row>
  </sheetData>
  <mergeCells count="27">
    <mergeCell ref="E50:F50"/>
    <mergeCell ref="L50:M50"/>
    <mergeCell ref="S50:T50"/>
    <mergeCell ref="E27:F27"/>
    <mergeCell ref="L27:M27"/>
    <mergeCell ref="S27:T27"/>
    <mergeCell ref="S49:T49"/>
    <mergeCell ref="A49:B49"/>
    <mergeCell ref="E49:F49"/>
    <mergeCell ref="H49:I49"/>
    <mergeCell ref="L49:M49"/>
    <mergeCell ref="O49:P49"/>
    <mergeCell ref="E4:F4"/>
    <mergeCell ref="L4:M4"/>
    <mergeCell ref="S4:T4"/>
    <mergeCell ref="A26:B26"/>
    <mergeCell ref="E26:F26"/>
    <mergeCell ref="H26:I26"/>
    <mergeCell ref="L26:M26"/>
    <mergeCell ref="O26:P26"/>
    <mergeCell ref="S26:T26"/>
    <mergeCell ref="S3:T3"/>
    <mergeCell ref="A3:B3"/>
    <mergeCell ref="E3:F3"/>
    <mergeCell ref="H3:I3"/>
    <mergeCell ref="L3:M3"/>
    <mergeCell ref="O3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Roger Manning</cp:lastModifiedBy>
  <dcterms:created xsi:type="dcterms:W3CDTF">2019-01-31T16:51:12Z</dcterms:created>
  <dcterms:modified xsi:type="dcterms:W3CDTF">2019-04-08T19:15:40Z</dcterms:modified>
</cp:coreProperties>
</file>