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Y:\Handouts -Webinars\Finance_Accounting_Manning\"/>
    </mc:Choice>
  </mc:AlternateContent>
  <xr:revisionPtr revIDLastSave="0" documentId="8_{7E80E1B0-C127-495F-A68E-0787F832133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CL REPAIR-29888" sheetId="1" r:id="rId1"/>
  </sheets>
  <definedNames>
    <definedName name="_xlnm.Print_Area" localSheetId="0">'ACL REPAIR-29888'!$A$1:$L$54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5" i="1" l="1"/>
  <c r="J12" i="1" s="1"/>
  <c r="J36" i="1"/>
  <c r="J6" i="1" s="1"/>
  <c r="K13" i="1" s="1"/>
  <c r="K27" i="1"/>
  <c r="L28" i="1" s="1"/>
  <c r="E22" i="1"/>
  <c r="G22" i="1" s="1"/>
  <c r="E21" i="1"/>
  <c r="G21" i="1" s="1"/>
  <c r="E20" i="1"/>
  <c r="G20" i="1" s="1"/>
  <c r="E19" i="1"/>
  <c r="G19" i="1" s="1"/>
  <c r="E18" i="1"/>
  <c r="G18" i="1" s="1"/>
  <c r="E17" i="1"/>
  <c r="G17" i="1" s="1"/>
  <c r="E16" i="1"/>
  <c r="G16" i="1" s="1"/>
  <c r="I19" i="1" l="1"/>
  <c r="J19" i="1" s="1"/>
  <c r="I16" i="1"/>
  <c r="J16" i="1" s="1"/>
  <c r="I20" i="1"/>
  <c r="J20" i="1" s="1"/>
  <c r="I17" i="1"/>
  <c r="J17" i="1" s="1"/>
  <c r="I21" i="1"/>
  <c r="J21" i="1" s="1"/>
  <c r="I18" i="1"/>
  <c r="J18" i="1" s="1"/>
  <c r="I22" i="1"/>
  <c r="J22" i="1" s="1"/>
  <c r="K23" i="1" l="1"/>
  <c r="L25" i="1" s="1"/>
  <c r="L29" i="1" s="1"/>
</calcChain>
</file>

<file path=xl/sharedStrings.xml><?xml version="1.0" encoding="utf-8"?>
<sst xmlns="http://schemas.openxmlformats.org/spreadsheetml/2006/main" count="58" uniqueCount="46">
  <si>
    <t>Cost / Expenses:</t>
  </si>
  <si>
    <t>Cost per case</t>
  </si>
  <si>
    <t>Depreciation Expense</t>
  </si>
  <si>
    <t xml:space="preserve"> </t>
  </si>
  <si>
    <r>
      <t>Supplies</t>
    </r>
    <r>
      <rPr>
        <sz val="11"/>
        <rFont val="Arial"/>
        <family val="2"/>
      </rPr>
      <t xml:space="preserve">- </t>
    </r>
  </si>
  <si>
    <t>Anesthesia -</t>
  </si>
  <si>
    <t>Kits: EZ Lock washer kit</t>
  </si>
  <si>
    <t>Implants:  Delta screw, calaxo guidewire,7-8mm Ezlock fixation</t>
  </si>
  <si>
    <t>Supply costs</t>
  </si>
  <si>
    <t xml:space="preserve">Staffing </t>
  </si>
  <si>
    <t># staff needed</t>
  </si>
  <si>
    <t>position</t>
  </si>
  <si>
    <t>hours needed</t>
  </si>
  <si>
    <t>total hours</t>
  </si>
  <si>
    <t>Avg rate/hour</t>
  </si>
  <si>
    <t>Cost of staff</t>
  </si>
  <si>
    <t>benefits (28%)</t>
  </si>
  <si>
    <t>Total Staff Costs</t>
  </si>
  <si>
    <t>Registration</t>
  </si>
  <si>
    <t>Pre-op</t>
  </si>
  <si>
    <t>RN</t>
  </si>
  <si>
    <t>Surgery</t>
  </si>
  <si>
    <t>Scrub Tech</t>
  </si>
  <si>
    <t>Rad Tech</t>
  </si>
  <si>
    <t>Recovery</t>
  </si>
  <si>
    <t>Phase II</t>
  </si>
  <si>
    <t>Marginal costs</t>
  </si>
  <si>
    <t>Overhead / Time in OR</t>
  </si>
  <si>
    <t>minutes</t>
  </si>
  <si>
    <t>hours</t>
  </si>
  <si>
    <t xml:space="preserve">rate/hour </t>
  </si>
  <si>
    <t xml:space="preserve"> OR time </t>
  </si>
  <si>
    <t>Billing</t>
  </si>
  <si>
    <t>Overhead cost</t>
  </si>
  <si>
    <t>TOTAL COSTS</t>
  </si>
  <si>
    <t>Supply Break Down</t>
  </si>
  <si>
    <r>
      <t>Supplies</t>
    </r>
    <r>
      <rPr>
        <sz val="11"/>
        <rFont val="Arial"/>
        <family val="2"/>
      </rPr>
      <t>- wand, shavers/burrs,  bair-hugger, pack</t>
    </r>
  </si>
  <si>
    <t>drapes, tubing, gloves and lactated ringers</t>
  </si>
  <si>
    <t>medical supplies/sutures</t>
  </si>
  <si>
    <t>TOTAL</t>
  </si>
  <si>
    <t>Implant Break Down</t>
  </si>
  <si>
    <t>Delta screw</t>
  </si>
  <si>
    <t>Calaxo guidewire</t>
  </si>
  <si>
    <t>7-8mm femoral fixation</t>
  </si>
  <si>
    <t xml:space="preserve">EZLock washer loc </t>
  </si>
  <si>
    <t>CPT # 29888 + 29877 ACL REPAIR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</si>
</sst>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9" x14ac:knownFonts="1">
    <font>
      <sz val="10"/>
      <name val="Arial"/>
    </font>
    <font>
      <sz val="10"/>
      <name val="Arial"/>
    </font>
    <font>
      <b/>
      <sz val="12"/>
      <name val="Arial"/>
    </font>
    <font>
      <b/>
      <sz val="10"/>
      <name val="Arial"/>
    </font>
    <font>
      <b/>
      <i/>
      <u/>
      <sz val="12"/>
      <name val="Arial"/>
    </font>
    <font>
      <b/>
      <u/>
      <sz val="12"/>
      <name val="Arial"/>
    </font>
    <font>
      <i/>
      <sz val="8"/>
      <name val="Arial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name val="Arial"/>
    </font>
    <font>
      <u/>
      <sz val="12"/>
      <name val="Arial"/>
      <family val="2"/>
    </font>
    <font>
      <sz val="8"/>
      <name val="Arial"/>
    </font>
    <font>
      <b/>
      <i/>
      <sz val="11"/>
      <name val="Arial"/>
      <family val="2"/>
    </font>
    <font>
      <i/>
      <sz val="8"/>
      <name val="Arial"/>
      <family val="2"/>
    </font>
    <font>
      <u/>
      <sz val="12"/>
      <name val="Arial"/>
    </font>
    <font>
      <b/>
      <sz val="12"/>
      <name val="Arial"/>
      <family val="2"/>
    </font>
    <font>
      <b/>
      <sz val="1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 applyProtection="1">
      <alignment horizontal="center"/>
    </xf>
    <xf numFmtId="0" fontId="6" fillId="0" borderId="0" xfId="0" applyFont="1" applyProtection="1"/>
    <xf numFmtId="0" fontId="0" fillId="0" borderId="0" xfId="0" applyProtection="1"/>
    <xf numFmtId="2" fontId="10" fillId="0" borderId="0" xfId="0" applyNumberFormat="1" applyFont="1" applyFill="1" applyProtection="1"/>
    <xf numFmtId="2" fontId="10" fillId="0" borderId="0" xfId="0" applyNumberFormat="1" applyFont="1" applyProtection="1"/>
    <xf numFmtId="2" fontId="12" fillId="0" borderId="0" xfId="0" applyNumberFormat="1" applyFont="1" applyProtection="1"/>
    <xf numFmtId="0" fontId="13" fillId="0" borderId="0" xfId="0" applyFont="1" applyProtection="1"/>
    <xf numFmtId="2" fontId="15" fillId="0" borderId="0" xfId="0" applyNumberFormat="1" applyFont="1" applyAlignment="1" applyProtection="1">
      <alignment horizontal="right"/>
    </xf>
    <xf numFmtId="44" fontId="7" fillId="0" borderId="0" xfId="0" applyNumberFormat="1" applyFont="1" applyAlignment="1">
      <alignment horizontal="center"/>
    </xf>
    <xf numFmtId="0" fontId="16" fillId="0" borderId="0" xfId="0" applyFont="1" applyProtection="1"/>
    <xf numFmtId="0" fontId="0" fillId="0" borderId="0" xfId="0" applyAlignment="1">
      <alignment horizontal="center"/>
    </xf>
    <xf numFmtId="0" fontId="0" fillId="0" borderId="0" xfId="0" applyNumberFormat="1" applyAlignment="1" applyProtection="1">
      <alignment horizontal="center"/>
    </xf>
    <xf numFmtId="39" fontId="0" fillId="0" borderId="0" xfId="0" applyNumberFormat="1" applyFill="1" applyProtection="1"/>
    <xf numFmtId="39" fontId="0" fillId="0" borderId="0" xfId="0" applyNumberFormat="1" applyProtection="1"/>
    <xf numFmtId="2" fontId="10" fillId="0" borderId="0" xfId="0" applyNumberFormat="1" applyFont="1"/>
    <xf numFmtId="39" fontId="0" fillId="0" borderId="0" xfId="0" applyNumberFormat="1"/>
    <xf numFmtId="0" fontId="0" fillId="0" borderId="0" xfId="0" applyNumberFormat="1" applyFill="1" applyAlignment="1" applyProtection="1">
      <alignment horizontal="center"/>
    </xf>
    <xf numFmtId="0" fontId="17" fillId="0" borderId="0" xfId="0" applyFont="1" applyBorder="1" applyAlignment="1" applyProtection="1"/>
    <xf numFmtId="0" fontId="7" fillId="0" borderId="0" xfId="0" applyFont="1"/>
    <xf numFmtId="2" fontId="10" fillId="0" borderId="1" xfId="0" applyNumberFormat="1" applyFont="1" applyFill="1" applyBorder="1" applyProtection="1"/>
    <xf numFmtId="2" fontId="0" fillId="0" borderId="0" xfId="0" applyNumberFormat="1"/>
    <xf numFmtId="4" fontId="12" fillId="0" borderId="0" xfId="0" applyNumberFormat="1" applyFont="1" applyBorder="1" applyProtection="1"/>
    <xf numFmtId="4" fontId="0" fillId="0" borderId="0" xfId="0" applyNumberFormat="1"/>
    <xf numFmtId="0" fontId="8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0" fillId="0" borderId="0" xfId="0" applyAlignment="1">
      <alignment horizontal="left"/>
    </xf>
    <xf numFmtId="0" fontId="11" fillId="0" borderId="0" xfId="0" applyFont="1" applyAlignment="1" applyProtection="1">
      <alignment horizontal="left"/>
    </xf>
    <xf numFmtId="0" fontId="0" fillId="0" borderId="0" xfId="0" applyAlignment="1">
      <alignment horizontal="center"/>
    </xf>
    <xf numFmtId="0" fontId="8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0" fillId="0" borderId="0" xfId="0" applyAlignment="1">
      <alignment horizontal="left"/>
    </xf>
    <xf numFmtId="0" fontId="11" fillId="0" borderId="0" xfId="0" applyFont="1" applyAlignment="1" applyProtection="1">
      <alignment horizontal="left"/>
    </xf>
    <xf numFmtId="0" fontId="13" fillId="0" borderId="0" xfId="0" applyFont="1" applyAlignment="1" applyProtection="1"/>
    <xf numFmtId="0" fontId="0" fillId="0" borderId="0" xfId="0" applyAlignment="1"/>
    <xf numFmtId="0" fontId="10" fillId="0" borderId="0" xfId="0" applyFont="1" applyAlignment="1" applyProtection="1">
      <alignment horizontal="left"/>
    </xf>
    <xf numFmtId="0" fontId="0" fillId="0" borderId="0" xfId="0" applyAlignment="1" applyProtection="1">
      <alignment horizontal="center"/>
    </xf>
    <xf numFmtId="2" fontId="14" fillId="0" borderId="0" xfId="0" applyNumberFormat="1" applyFont="1" applyAlignment="1" applyProtection="1">
      <alignment horizontal="right"/>
    </xf>
    <xf numFmtId="2" fontId="15" fillId="0" borderId="0" xfId="0" applyNumberFormat="1" applyFont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 wrapText="1"/>
    </xf>
    <xf numFmtId="7" fontId="0" fillId="0" borderId="0" xfId="0" applyNumberFormat="1" applyAlignment="1" applyProtection="1">
      <alignment horizontal="center"/>
    </xf>
    <xf numFmtId="7" fontId="7" fillId="2" borderId="0" xfId="0" applyNumberFormat="1" applyFont="1" applyFill="1" applyAlignment="1" applyProtection="1">
      <alignment horizontal="center"/>
    </xf>
    <xf numFmtId="0" fontId="0" fillId="0" borderId="0" xfId="0" applyAlignment="1" applyProtection="1">
      <alignment horizontal="right"/>
    </xf>
    <xf numFmtId="7" fontId="7" fillId="3" borderId="0" xfId="0" applyNumberFormat="1" applyFont="1" applyFill="1" applyAlignment="1">
      <alignment horizontal="center"/>
    </xf>
    <xf numFmtId="39" fontId="0" fillId="3" borderId="0" xfId="0" applyNumberFormat="1" applyFill="1"/>
    <xf numFmtId="7" fontId="8" fillId="3" borderId="0" xfId="0" applyNumberFormat="1" applyFont="1" applyFill="1" applyAlignment="1" applyProtection="1">
      <alignment horizontal="center"/>
    </xf>
    <xf numFmtId="0" fontId="14" fillId="3" borderId="0" xfId="0" applyFont="1" applyFill="1" applyAlignment="1" applyProtection="1">
      <alignment horizontal="right"/>
    </xf>
    <xf numFmtId="0" fontId="10" fillId="3" borderId="1" xfId="0" applyFont="1" applyFill="1" applyBorder="1" applyAlignment="1" applyProtection="1">
      <alignment horizontal="left"/>
    </xf>
    <xf numFmtId="0" fontId="10" fillId="3" borderId="1" xfId="0" applyFont="1" applyFill="1" applyBorder="1" applyAlignment="1" applyProtection="1">
      <alignment horizontal="left"/>
    </xf>
    <xf numFmtId="0" fontId="15" fillId="3" borderId="1" xfId="0" applyFont="1" applyFill="1" applyBorder="1" applyProtection="1"/>
    <xf numFmtId="0" fontId="0" fillId="3" borderId="0" xfId="0" applyFill="1" applyAlignment="1" applyProtection="1">
      <alignment horizontal="center"/>
    </xf>
    <xf numFmtId="0" fontId="6" fillId="3" borderId="1" xfId="0" applyFont="1" applyFill="1" applyBorder="1" applyProtection="1"/>
    <xf numFmtId="0" fontId="0" fillId="3" borderId="0" xfId="0" applyFill="1"/>
    <xf numFmtId="0" fontId="0" fillId="3" borderId="0" xfId="0" applyFill="1" applyAlignment="1" applyProtection="1">
      <alignment horizontal="left"/>
    </xf>
    <xf numFmtId="0" fontId="0" fillId="3" borderId="0" xfId="0" applyFill="1" applyAlignment="1" applyProtection="1">
      <alignment horizontal="left"/>
    </xf>
    <xf numFmtId="0" fontId="1" fillId="3" borderId="0" xfId="0" applyFont="1" applyFill="1" applyProtection="1"/>
    <xf numFmtId="0" fontId="0" fillId="3" borderId="0" xfId="0" applyFill="1" applyAlignment="1" applyProtection="1">
      <alignment horizontal="center"/>
    </xf>
    <xf numFmtId="7" fontId="0" fillId="3" borderId="0" xfId="0" applyNumberFormat="1" applyFill="1" applyProtection="1"/>
    <xf numFmtId="7" fontId="18" fillId="3" borderId="0" xfId="0" applyNumberFormat="1" applyFont="1" applyFill="1" applyAlignment="1" applyProtection="1">
      <alignment horizontal="center"/>
    </xf>
    <xf numFmtId="39" fontId="12" fillId="3" borderId="0" xfId="0" applyNumberFormat="1" applyFont="1" applyFill="1" applyProtection="1"/>
    <xf numFmtId="0" fontId="14" fillId="3" borderId="0" xfId="0" applyFont="1" applyFill="1" applyAlignment="1" applyProtection="1">
      <alignment horizontal="center"/>
    </xf>
    <xf numFmtId="0" fontId="14" fillId="4" borderId="0" xfId="0" applyFont="1" applyFill="1" applyAlignment="1" applyProtection="1">
      <alignment horizontal="right"/>
    </xf>
    <xf numFmtId="7" fontId="14" fillId="4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topLeftCell="A13" zoomScaleNormal="100" workbookViewId="0">
      <selection activeCell="P31" sqref="P31"/>
    </sheetView>
  </sheetViews>
  <sheetFormatPr defaultRowHeight="12.75" x14ac:dyDescent="0.2"/>
  <cols>
    <col min="1" max="1" width="12.5703125" customWidth="1"/>
    <col min="2" max="2" width="9.5703125" bestFit="1" customWidth="1"/>
    <col min="3" max="3" width="10.7109375" customWidth="1"/>
    <col min="4" max="4" width="9.5703125" bestFit="1" customWidth="1"/>
    <col min="5" max="5" width="9.28515625" customWidth="1"/>
    <col min="6" max="7" width="9.5703125" bestFit="1" customWidth="1"/>
    <col min="8" max="8" width="10.140625" bestFit="1" customWidth="1"/>
    <col min="9" max="9" width="11.140625" customWidth="1"/>
    <col min="10" max="10" width="11" customWidth="1"/>
    <col min="11" max="11" width="14.42578125" bestFit="1" customWidth="1"/>
    <col min="12" max="12" width="16.85546875" bestFit="1" customWidth="1"/>
    <col min="13" max="13" width="11" bestFit="1" customWidth="1"/>
    <col min="14" max="15" width="10.28515625" bestFit="1" customWidth="1"/>
  </cols>
  <sheetData>
    <row r="1" spans="1:12" ht="15.75" x14ac:dyDescent="0.25">
      <c r="A1" s="39" t="s">
        <v>45</v>
      </c>
      <c r="B1" s="39"/>
      <c r="C1" s="39"/>
      <c r="D1" s="39"/>
      <c r="E1" s="39"/>
      <c r="F1" s="39"/>
      <c r="G1" s="40"/>
      <c r="H1" s="40"/>
      <c r="I1" s="40"/>
      <c r="J1" s="40"/>
      <c r="K1" s="40"/>
    </row>
    <row r="2" spans="1:12" ht="15.75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2" t="s">
        <v>1</v>
      </c>
      <c r="L2" s="42"/>
    </row>
    <row r="3" spans="1:12" x14ac:dyDescent="0.2">
      <c r="A3" s="36" t="s">
        <v>3</v>
      </c>
      <c r="B3" s="36"/>
      <c r="C3" s="36"/>
      <c r="D3" s="36"/>
      <c r="E3" s="1"/>
      <c r="F3" s="2"/>
      <c r="G3" s="43"/>
      <c r="H3" s="43"/>
      <c r="I3" s="43"/>
      <c r="J3" s="43"/>
      <c r="K3" s="44">
        <v>52</v>
      </c>
    </row>
    <row r="4" spans="1:12" x14ac:dyDescent="0.2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  <c r="K4" s="44"/>
    </row>
    <row r="5" spans="1:12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t="s">
        <v>3</v>
      </c>
    </row>
    <row r="6" spans="1:12" ht="15.75" x14ac:dyDescent="0.25">
      <c r="A6" s="3"/>
      <c r="B6" s="24" t="s">
        <v>4</v>
      </c>
      <c r="C6" s="25"/>
      <c r="D6" s="25"/>
      <c r="E6" s="25"/>
      <c r="F6" s="25"/>
      <c r="G6" s="25"/>
      <c r="H6" s="25"/>
      <c r="I6" s="25"/>
      <c r="J6" s="4">
        <f>J36</f>
        <v>617.35</v>
      </c>
      <c r="K6" s="28"/>
    </row>
    <row r="7" spans="1:12" ht="15" hidden="1" customHeight="1" x14ac:dyDescent="0.2">
      <c r="A7" s="3" t="s">
        <v>3</v>
      </c>
      <c r="B7" s="25"/>
      <c r="C7" s="26"/>
      <c r="D7" s="26"/>
      <c r="E7" s="26"/>
      <c r="F7" s="26"/>
      <c r="G7" s="26"/>
      <c r="H7" s="26"/>
      <c r="I7" s="26"/>
      <c r="J7" s="4"/>
      <c r="K7" s="28"/>
    </row>
    <row r="8" spans="1:12" ht="15" hidden="1" customHeight="1" x14ac:dyDescent="0.2">
      <c r="A8" s="3"/>
      <c r="B8" s="25"/>
      <c r="C8" s="25"/>
      <c r="D8" s="25"/>
      <c r="E8" s="25"/>
      <c r="F8" s="25"/>
      <c r="G8" s="25"/>
      <c r="H8" s="25"/>
      <c r="I8" s="25"/>
      <c r="J8" s="4"/>
      <c r="K8" s="28"/>
    </row>
    <row r="9" spans="1:12" ht="15" hidden="1" customHeight="1" x14ac:dyDescent="0.2">
      <c r="A9" s="3"/>
      <c r="B9" s="25"/>
      <c r="C9" s="25"/>
      <c r="D9" s="25"/>
      <c r="E9" s="25"/>
      <c r="F9" s="25"/>
      <c r="G9" s="25"/>
      <c r="H9" s="25"/>
      <c r="I9" s="25"/>
      <c r="J9" s="4"/>
      <c r="K9" s="28"/>
    </row>
    <row r="10" spans="1:12" ht="15" x14ac:dyDescent="0.2">
      <c r="A10" s="3"/>
      <c r="B10" s="27" t="s">
        <v>5</v>
      </c>
      <c r="C10" s="27"/>
      <c r="D10" s="27"/>
      <c r="E10" s="27"/>
      <c r="F10" s="27"/>
      <c r="G10" s="27"/>
      <c r="H10" s="27"/>
      <c r="I10" s="27"/>
      <c r="J10" s="5">
        <v>191</v>
      </c>
      <c r="K10" s="28"/>
    </row>
    <row r="11" spans="1:12" ht="15" x14ac:dyDescent="0.2">
      <c r="A11" s="3"/>
      <c r="B11" s="27" t="s">
        <v>6</v>
      </c>
      <c r="C11" s="27"/>
      <c r="D11" s="27"/>
      <c r="E11" s="27"/>
      <c r="F11" s="27"/>
      <c r="G11" s="27"/>
      <c r="H11" s="27"/>
      <c r="I11" s="27"/>
      <c r="J11" s="5">
        <v>801.3</v>
      </c>
      <c r="K11" s="28"/>
    </row>
    <row r="12" spans="1:12" ht="15" x14ac:dyDescent="0.2">
      <c r="A12" s="3" t="s">
        <v>3</v>
      </c>
      <c r="B12" s="27" t="s">
        <v>7</v>
      </c>
      <c r="C12" s="27"/>
      <c r="D12" s="27"/>
      <c r="E12" s="27"/>
      <c r="F12" s="27"/>
      <c r="G12" s="27"/>
      <c r="H12" s="27"/>
      <c r="I12" s="27"/>
      <c r="J12" s="6">
        <f>J45</f>
        <v>1559.34</v>
      </c>
      <c r="K12" s="28"/>
    </row>
    <row r="13" spans="1:12" ht="14.25" x14ac:dyDescent="0.2">
      <c r="A13" s="7"/>
      <c r="B13" s="3"/>
      <c r="C13" s="3"/>
      <c r="D13" s="37" t="s">
        <v>8</v>
      </c>
      <c r="E13" s="37"/>
      <c r="F13" s="38"/>
      <c r="G13" s="38"/>
      <c r="H13" s="38"/>
      <c r="I13" s="38"/>
      <c r="J13" s="38"/>
      <c r="K13" s="46">
        <f>K3+J6+J10+J11+J12</f>
        <v>3220.99</v>
      </c>
    </row>
    <row r="14" spans="1:12" x14ac:dyDescent="0.2">
      <c r="A14" s="33"/>
      <c r="B14" s="34"/>
      <c r="C14" s="34"/>
      <c r="D14" s="34"/>
      <c r="E14" s="34"/>
      <c r="F14" s="34"/>
      <c r="G14" s="34"/>
      <c r="H14" s="34"/>
      <c r="I14" s="34"/>
      <c r="J14" s="8"/>
      <c r="K14" s="9"/>
    </row>
    <row r="15" spans="1:12" ht="15" x14ac:dyDescent="0.2">
      <c r="A15" s="10" t="s">
        <v>9</v>
      </c>
      <c r="B15" s="2" t="s">
        <v>10</v>
      </c>
      <c r="C15" s="2" t="s">
        <v>11</v>
      </c>
      <c r="D15" s="2" t="s">
        <v>12</v>
      </c>
      <c r="E15" s="2" t="s">
        <v>13</v>
      </c>
      <c r="F15" s="2" t="s">
        <v>14</v>
      </c>
      <c r="G15" s="2" t="s">
        <v>15</v>
      </c>
      <c r="I15" s="2" t="s">
        <v>16</v>
      </c>
      <c r="J15" s="2" t="s">
        <v>17</v>
      </c>
    </row>
    <row r="16" spans="1:12" ht="15" x14ac:dyDescent="0.2">
      <c r="A16" s="3" t="s">
        <v>18</v>
      </c>
      <c r="B16" s="11">
        <v>1</v>
      </c>
      <c r="C16" s="3" t="s">
        <v>18</v>
      </c>
      <c r="D16" s="12">
        <v>0.25</v>
      </c>
      <c r="E16" s="12">
        <f t="shared" ref="E16:E22" si="0">PRODUCT(B16,D16)</f>
        <v>0.25</v>
      </c>
      <c r="F16" s="13">
        <v>12</v>
      </c>
      <c r="G16" s="13">
        <f>PRODUCT(E16,F16)</f>
        <v>3</v>
      </c>
      <c r="H16" s="14">
        <v>0.28000000000000003</v>
      </c>
      <c r="I16" s="15">
        <f>PRODUCT(G16,H16)</f>
        <v>0.84000000000000008</v>
      </c>
      <c r="J16" s="16">
        <f>SUM(G16,I16)</f>
        <v>3.84</v>
      </c>
    </row>
    <row r="17" spans="1:12" ht="15" x14ac:dyDescent="0.2">
      <c r="A17" s="3" t="s">
        <v>19</v>
      </c>
      <c r="B17" s="11">
        <v>1</v>
      </c>
      <c r="C17" s="3" t="s">
        <v>20</v>
      </c>
      <c r="D17" s="12">
        <v>0.5</v>
      </c>
      <c r="E17" s="12">
        <f t="shared" si="0"/>
        <v>0.5</v>
      </c>
      <c r="F17" s="13">
        <v>27</v>
      </c>
      <c r="G17" s="13">
        <f t="shared" ref="G17:G22" si="1">PRODUCT(E17,F17)</f>
        <v>13.5</v>
      </c>
      <c r="H17" s="14">
        <v>0.28000000000000003</v>
      </c>
      <c r="I17" s="15">
        <f t="shared" ref="I17:I22" si="2">PRODUCT(G17,H17)</f>
        <v>3.7800000000000002</v>
      </c>
      <c r="J17" s="16">
        <f t="shared" ref="J17:J22" si="3">SUM(G17,I17)</f>
        <v>17.28</v>
      </c>
    </row>
    <row r="18" spans="1:12" ht="15" x14ac:dyDescent="0.2">
      <c r="A18" s="3" t="s">
        <v>21</v>
      </c>
      <c r="B18" s="11">
        <v>1</v>
      </c>
      <c r="C18" s="3" t="s">
        <v>20</v>
      </c>
      <c r="D18" s="12">
        <v>1.5</v>
      </c>
      <c r="E18" s="12">
        <f t="shared" si="0"/>
        <v>1.5</v>
      </c>
      <c r="F18" s="13">
        <v>29</v>
      </c>
      <c r="G18" s="13">
        <f t="shared" si="1"/>
        <v>43.5</v>
      </c>
      <c r="H18" s="14">
        <v>0.28000000000000003</v>
      </c>
      <c r="I18" s="15">
        <f t="shared" si="2"/>
        <v>12.180000000000001</v>
      </c>
      <c r="J18" s="16">
        <f t="shared" si="3"/>
        <v>55.68</v>
      </c>
    </row>
    <row r="19" spans="1:12" ht="15" x14ac:dyDescent="0.2">
      <c r="A19" s="3" t="s">
        <v>21</v>
      </c>
      <c r="B19" s="1">
        <v>2</v>
      </c>
      <c r="C19" s="3" t="s">
        <v>22</v>
      </c>
      <c r="D19" s="17">
        <v>1.5</v>
      </c>
      <c r="E19" s="12">
        <f t="shared" si="0"/>
        <v>3</v>
      </c>
      <c r="F19" s="13">
        <v>18.12</v>
      </c>
      <c r="G19" s="13">
        <f t="shared" si="1"/>
        <v>54.36</v>
      </c>
      <c r="H19" s="14">
        <v>0.28000000000000003</v>
      </c>
      <c r="I19" s="15">
        <f t="shared" si="2"/>
        <v>15.220800000000001</v>
      </c>
      <c r="J19" s="16">
        <f t="shared" si="3"/>
        <v>69.580799999999996</v>
      </c>
    </row>
    <row r="20" spans="1:12" ht="15" x14ac:dyDescent="0.2">
      <c r="A20" s="3" t="s">
        <v>23</v>
      </c>
      <c r="B20" s="1" t="s">
        <v>3</v>
      </c>
      <c r="C20" s="3" t="s">
        <v>23</v>
      </c>
      <c r="D20" s="17"/>
      <c r="E20" s="12">
        <f t="shared" si="0"/>
        <v>0</v>
      </c>
      <c r="F20" s="13">
        <v>18.05</v>
      </c>
      <c r="G20" s="13">
        <f t="shared" si="1"/>
        <v>0</v>
      </c>
      <c r="H20" s="14">
        <v>0.28000000000000003</v>
      </c>
      <c r="I20" s="15">
        <f t="shared" si="2"/>
        <v>0</v>
      </c>
      <c r="J20" s="16">
        <f t="shared" si="3"/>
        <v>0</v>
      </c>
    </row>
    <row r="21" spans="1:12" ht="15" x14ac:dyDescent="0.2">
      <c r="A21" s="3" t="s">
        <v>24</v>
      </c>
      <c r="B21" s="1">
        <v>1</v>
      </c>
      <c r="C21" s="3" t="s">
        <v>20</v>
      </c>
      <c r="D21" s="17">
        <v>1</v>
      </c>
      <c r="E21" s="12">
        <f t="shared" si="0"/>
        <v>1</v>
      </c>
      <c r="F21" s="13">
        <v>27.9</v>
      </c>
      <c r="G21" s="13">
        <f t="shared" si="1"/>
        <v>27.9</v>
      </c>
      <c r="H21" s="14">
        <v>0.28000000000000003</v>
      </c>
      <c r="I21" s="15">
        <f t="shared" si="2"/>
        <v>7.8120000000000003</v>
      </c>
      <c r="J21" s="16">
        <f t="shared" si="3"/>
        <v>35.711999999999996</v>
      </c>
    </row>
    <row r="22" spans="1:12" ht="15" x14ac:dyDescent="0.2">
      <c r="A22" s="3" t="s">
        <v>25</v>
      </c>
      <c r="B22" s="1">
        <v>1</v>
      </c>
      <c r="C22" s="3" t="s">
        <v>20</v>
      </c>
      <c r="D22" s="17">
        <v>1</v>
      </c>
      <c r="E22" s="12">
        <f t="shared" si="0"/>
        <v>1</v>
      </c>
      <c r="F22" s="13">
        <v>27.9</v>
      </c>
      <c r="G22" s="13">
        <f t="shared" si="1"/>
        <v>27.9</v>
      </c>
      <c r="H22" s="14">
        <v>0.28000000000000003</v>
      </c>
      <c r="I22" s="15">
        <f t="shared" si="2"/>
        <v>7.8120000000000003</v>
      </c>
      <c r="J22" s="16">
        <f t="shared" si="3"/>
        <v>35.711999999999996</v>
      </c>
    </row>
    <row r="23" spans="1:12" ht="15" customHeight="1" x14ac:dyDescent="0.25">
      <c r="A23" s="36"/>
      <c r="B23" s="36"/>
      <c r="C23" s="36"/>
      <c r="D23" s="36"/>
      <c r="E23" s="36"/>
      <c r="F23" s="36"/>
      <c r="G23" s="36"/>
      <c r="H23" s="36"/>
      <c r="K23" s="47">
        <f>SUM(J16:J22)</f>
        <v>217.80479999999997</v>
      </c>
      <c r="L23" s="18"/>
    </row>
    <row r="24" spans="1:12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</row>
    <row r="25" spans="1:12" ht="15" x14ac:dyDescent="0.25">
      <c r="A25" s="49" t="s">
        <v>26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8">
        <f>K13+K23</f>
        <v>3438.7947999999997</v>
      </c>
    </row>
    <row r="26" spans="1:12" ht="15" x14ac:dyDescent="0.2">
      <c r="A26" s="3"/>
      <c r="B26" s="50" t="s">
        <v>27</v>
      </c>
      <c r="C26" s="50"/>
      <c r="D26" s="50"/>
      <c r="E26" s="51"/>
      <c r="F26" s="52" t="s">
        <v>28</v>
      </c>
      <c r="G26" s="53"/>
      <c r="H26" s="54" t="s">
        <v>29</v>
      </c>
      <c r="I26" s="54" t="s">
        <v>30</v>
      </c>
      <c r="J26" s="55"/>
      <c r="K26" s="55"/>
    </row>
    <row r="27" spans="1:12" ht="15.75" x14ac:dyDescent="0.25">
      <c r="A27" s="3"/>
      <c r="B27" s="56" t="s">
        <v>31</v>
      </c>
      <c r="C27" s="56"/>
      <c r="D27" s="56"/>
      <c r="E27" s="57"/>
      <c r="F27" s="58"/>
      <c r="G27" s="53"/>
      <c r="H27" s="59">
        <v>2</v>
      </c>
      <c r="I27" s="60">
        <v>608</v>
      </c>
      <c r="J27" s="61"/>
      <c r="K27" s="62">
        <f>H27*I27</f>
        <v>1216</v>
      </c>
      <c r="L27" t="s">
        <v>3</v>
      </c>
    </row>
    <row r="28" spans="1:12" ht="15.75" x14ac:dyDescent="0.25">
      <c r="A28" s="35" t="s">
        <v>32</v>
      </c>
      <c r="B28" s="35"/>
      <c r="C28" s="35"/>
      <c r="D28" s="35"/>
      <c r="E28" s="35"/>
      <c r="F28" s="35"/>
      <c r="G28" s="35"/>
      <c r="H28" s="35"/>
      <c r="I28" s="63" t="s">
        <v>33</v>
      </c>
      <c r="J28" s="63"/>
      <c r="K28" s="63"/>
      <c r="L28" s="61">
        <f>K27</f>
        <v>1216</v>
      </c>
    </row>
    <row r="29" spans="1:12" ht="18" customHeight="1" x14ac:dyDescent="0.2">
      <c r="A29" s="64" t="s">
        <v>34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5">
        <f>SUM(L25,L28)</f>
        <v>4654.7947999999997</v>
      </c>
    </row>
    <row r="32" spans="1:12" x14ac:dyDescent="0.2">
      <c r="A32" s="19" t="s">
        <v>35</v>
      </c>
    </row>
    <row r="33" spans="1:10" ht="15.75" x14ac:dyDescent="0.25">
      <c r="A33" s="29" t="s">
        <v>36</v>
      </c>
      <c r="B33" s="30"/>
      <c r="C33" s="30"/>
      <c r="D33" s="30"/>
      <c r="E33" s="30"/>
      <c r="F33" s="30"/>
      <c r="G33" s="30"/>
      <c r="H33" s="30"/>
      <c r="I33" s="4">
        <v>321.06</v>
      </c>
    </row>
    <row r="34" spans="1:10" ht="15" x14ac:dyDescent="0.2">
      <c r="A34" s="30" t="s">
        <v>37</v>
      </c>
      <c r="B34" s="31"/>
      <c r="C34" s="31"/>
      <c r="D34" s="31"/>
      <c r="E34" s="31"/>
      <c r="F34" s="31"/>
      <c r="G34" s="31"/>
      <c r="H34" s="31"/>
      <c r="I34" s="4">
        <v>197.65</v>
      </c>
    </row>
    <row r="35" spans="1:10" ht="15" x14ac:dyDescent="0.2">
      <c r="A35" s="30" t="s">
        <v>38</v>
      </c>
      <c r="B35" s="30"/>
      <c r="C35" s="30"/>
      <c r="D35" s="30"/>
      <c r="E35" s="30"/>
      <c r="F35" s="30"/>
      <c r="G35" s="30"/>
      <c r="H35" s="30"/>
      <c r="I35" s="20">
        <v>98.64</v>
      </c>
    </row>
    <row r="36" spans="1:10" x14ac:dyDescent="0.2">
      <c r="A36" s="19" t="s">
        <v>39</v>
      </c>
      <c r="J36" s="21">
        <f>I33+I34+I35</f>
        <v>617.35</v>
      </c>
    </row>
    <row r="38" spans="1:10" x14ac:dyDescent="0.2">
      <c r="A38" s="19" t="s">
        <v>40</v>
      </c>
    </row>
    <row r="39" spans="1:10" ht="15" x14ac:dyDescent="0.2">
      <c r="A39" s="32" t="s">
        <v>41</v>
      </c>
      <c r="B39" s="32"/>
      <c r="C39" s="32"/>
      <c r="D39" s="32"/>
      <c r="E39" s="32"/>
      <c r="F39" s="32"/>
      <c r="G39" s="32"/>
      <c r="H39" s="32"/>
      <c r="I39" s="22">
        <v>213.4</v>
      </c>
    </row>
    <row r="40" spans="1:10" x14ac:dyDescent="0.2">
      <c r="A40" t="s">
        <v>42</v>
      </c>
      <c r="I40" s="23">
        <v>36.44</v>
      </c>
    </row>
    <row r="41" spans="1:10" x14ac:dyDescent="0.2">
      <c r="A41" t="s">
        <v>43</v>
      </c>
      <c r="I41" s="23">
        <v>508.2</v>
      </c>
    </row>
    <row r="42" spans="1:10" x14ac:dyDescent="0.2">
      <c r="A42" t="s">
        <v>44</v>
      </c>
      <c r="I42" s="23">
        <v>801.3</v>
      </c>
    </row>
    <row r="43" spans="1:10" x14ac:dyDescent="0.2">
      <c r="I43" s="23"/>
    </row>
    <row r="44" spans="1:10" x14ac:dyDescent="0.2">
      <c r="I44" s="23"/>
    </row>
    <row r="45" spans="1:10" x14ac:dyDescent="0.2">
      <c r="A45" s="19" t="s">
        <v>39</v>
      </c>
      <c r="J45" s="23">
        <f>I39+I40+I41+I42</f>
        <v>1559.34</v>
      </c>
    </row>
    <row r="46" spans="1:10" x14ac:dyDescent="0.2">
      <c r="A46" s="33"/>
      <c r="B46" s="34"/>
      <c r="C46" s="34"/>
      <c r="D46" s="34"/>
      <c r="E46" s="34"/>
      <c r="F46" s="34"/>
      <c r="G46" s="34"/>
      <c r="H46" s="34"/>
      <c r="I46" s="34"/>
    </row>
  </sheetData>
  <mergeCells count="25">
    <mergeCell ref="A1:F1"/>
    <mergeCell ref="G1:K1"/>
    <mergeCell ref="A2:J2"/>
    <mergeCell ref="K2:L2"/>
    <mergeCell ref="A3:D3"/>
    <mergeCell ref="G3:J3"/>
    <mergeCell ref="K3:K4"/>
    <mergeCell ref="A4:J4"/>
    <mergeCell ref="G26:G27"/>
    <mergeCell ref="B27:D27"/>
    <mergeCell ref="A5:K5"/>
    <mergeCell ref="D13:J13"/>
    <mergeCell ref="A14:I14"/>
    <mergeCell ref="A23:H23"/>
    <mergeCell ref="A24:K24"/>
    <mergeCell ref="A25:K25"/>
    <mergeCell ref="I28:K28"/>
    <mergeCell ref="A29:K29"/>
    <mergeCell ref="B26:D26"/>
    <mergeCell ref="A28:H28"/>
    <mergeCell ref="A33:H33"/>
    <mergeCell ref="A34:H34"/>
    <mergeCell ref="A35:H35"/>
    <mergeCell ref="A39:H39"/>
    <mergeCell ref="A46:I46"/>
  </mergeCells>
  <printOptions gridLines="1"/>
  <pageMargins left="0.75" right="0.75" top="0.24" bottom="0.24" header="0.24" footer="0.25"/>
  <pageSetup scale="91" orientation="landscape" r:id="rId1"/>
  <headerFooter alignWithMargins="0"/>
  <rowBreaks count="1" manualBreakCount="1">
    <brk id="29" max="11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ACL REPAIR-29888</vt:lpstr>
      <vt:lpstr>'ACL REPAIR-29888'!Print_Area</vt:lpstr>
    </vt:vector>
  </TitlesOfParts>
  <Company>Community Health Network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Stilley, James L</dc:creator>
  <cp:lastModifiedBy>Roger Manning</cp:lastModifiedBy>
  <dcterms:created xsi:type="dcterms:W3CDTF">2015-01-15T13:19:56Z</dcterms:created>
  <dcterms:modified xsi:type="dcterms:W3CDTF">2020-09-04T15:28:10Z</dcterms:modified>
</cp:coreProperties>
</file>